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jmcguire/Desktop/McGuireMiddleEastPaper2011/"/>
    </mc:Choice>
  </mc:AlternateContent>
  <bookViews>
    <workbookView xWindow="7520" yWindow="2080" windowWidth="24160" windowHeight="1898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calcChain.xml><?xml version="1.0" encoding="utf-8"?>
<calcChain xmlns="http://schemas.openxmlformats.org/spreadsheetml/2006/main">
  <c r="CY221" i="1" l="1"/>
  <c r="CY220" i="1"/>
  <c r="CN221" i="1"/>
  <c r="CN220" i="1"/>
  <c r="CN219" i="1"/>
  <c r="GI221" i="1"/>
  <c r="GI220" i="1"/>
  <c r="GI219" i="1"/>
  <c r="CL226" i="1"/>
  <c r="CK226" i="1"/>
  <c r="CL225" i="1"/>
  <c r="CK225" i="1"/>
  <c r="CL224" i="1"/>
  <c r="CK224" i="1"/>
  <c r="CL223" i="1"/>
  <c r="CK223" i="1"/>
  <c r="BR226" i="1"/>
  <c r="BR225" i="1"/>
  <c r="BR224" i="1"/>
  <c r="BR223" i="1"/>
  <c r="BE221" i="1"/>
  <c r="BD7" i="1"/>
  <c r="BD19" i="1"/>
  <c r="BD61" i="1"/>
  <c r="BD93" i="1"/>
  <c r="BD94" i="1"/>
  <c r="BD97" i="1"/>
  <c r="BD101" i="1"/>
  <c r="BD108" i="1"/>
  <c r="BD112" i="1"/>
  <c r="BD115" i="1"/>
  <c r="BD137" i="1"/>
  <c r="BD151" i="1"/>
  <c r="BD162" i="1"/>
  <c r="BD169" i="1"/>
  <c r="BD190" i="1"/>
  <c r="BD198" i="1"/>
  <c r="BD199" i="1"/>
  <c r="BD205" i="1"/>
  <c r="BD215" i="1"/>
  <c r="BD12" i="1"/>
  <c r="BD28" i="1"/>
  <c r="BD31" i="1"/>
  <c r="BD44" i="1"/>
  <c r="BD46" i="1"/>
  <c r="BD50" i="1"/>
  <c r="BD53" i="1"/>
  <c r="BD59" i="1"/>
  <c r="BD60" i="1"/>
  <c r="BD62" i="1"/>
  <c r="BD82" i="1"/>
  <c r="BD86" i="1"/>
  <c r="BD87" i="1"/>
  <c r="BD131" i="1"/>
  <c r="BD146" i="1"/>
  <c r="BD154" i="1"/>
  <c r="BD156" i="1"/>
  <c r="BD157" i="1"/>
  <c r="BD208" i="1"/>
  <c r="BD211" i="1"/>
  <c r="BD5" i="1"/>
  <c r="BD6" i="1"/>
  <c r="BD10" i="1"/>
  <c r="BD11" i="1"/>
  <c r="BD13" i="1"/>
  <c r="BD14" i="1"/>
  <c r="BD15" i="1"/>
  <c r="BD16" i="1"/>
  <c r="BD17" i="1"/>
  <c r="BD18" i="1"/>
  <c r="BD20" i="1"/>
  <c r="BD21" i="1"/>
  <c r="BD22" i="1"/>
  <c r="BD23" i="1"/>
  <c r="BD24" i="1"/>
  <c r="BD25" i="1"/>
  <c r="BD26" i="1"/>
  <c r="BD27" i="1"/>
  <c r="BD29" i="1"/>
  <c r="BD30" i="1"/>
  <c r="BD32" i="1"/>
  <c r="BD33" i="1"/>
  <c r="BD34" i="1"/>
  <c r="BD35" i="1"/>
  <c r="BD36" i="1"/>
  <c r="BD37" i="1"/>
  <c r="BD38" i="1"/>
  <c r="BD39" i="1"/>
  <c r="BD41" i="1"/>
  <c r="BD42" i="1"/>
  <c r="BD45" i="1"/>
  <c r="BD47" i="1"/>
  <c r="BD48" i="1"/>
  <c r="BD49" i="1"/>
  <c r="BD51" i="1"/>
  <c r="BD52" i="1"/>
  <c r="BD54" i="1"/>
  <c r="BD55" i="1"/>
  <c r="BD56" i="1"/>
  <c r="BD57" i="1"/>
  <c r="BD58" i="1"/>
  <c r="BD63" i="1"/>
  <c r="BD64" i="1"/>
  <c r="BD65" i="1"/>
  <c r="BD66" i="1"/>
  <c r="BD68" i="1"/>
  <c r="BD69" i="1"/>
  <c r="BD70" i="1"/>
  <c r="BD71" i="1"/>
  <c r="BD72" i="1"/>
  <c r="BD73" i="1"/>
  <c r="BD74" i="1"/>
  <c r="BD75" i="1"/>
  <c r="BD76" i="1"/>
  <c r="BD78" i="1"/>
  <c r="BD80" i="1"/>
  <c r="BD83" i="1"/>
  <c r="BD84" i="1"/>
  <c r="BD85" i="1"/>
  <c r="BD88" i="1"/>
  <c r="BD89" i="1"/>
  <c r="BD90" i="1"/>
  <c r="BD91" i="1"/>
  <c r="BD92" i="1"/>
  <c r="BD95" i="1"/>
  <c r="BD98" i="1"/>
  <c r="BD99" i="1"/>
  <c r="BD100" i="1"/>
  <c r="BD102" i="1"/>
  <c r="BD103" i="1"/>
  <c r="BD104" i="1"/>
  <c r="BD106" i="1"/>
  <c r="BD109" i="1"/>
  <c r="BD110" i="1"/>
  <c r="BD111" i="1"/>
  <c r="BD113" i="1"/>
  <c r="BD114" i="1"/>
  <c r="BD117" i="1"/>
  <c r="BD118" i="1"/>
  <c r="BD119" i="1"/>
  <c r="BD120" i="1"/>
  <c r="BD121" i="1"/>
  <c r="BD122" i="1"/>
  <c r="BD123" i="1"/>
  <c r="BD124" i="1"/>
  <c r="BD125" i="1"/>
  <c r="BD126" i="1"/>
  <c r="BD127" i="1"/>
  <c r="BD128" i="1"/>
  <c r="BD129" i="1"/>
  <c r="BD132" i="1"/>
  <c r="BD133" i="1"/>
  <c r="BD135" i="1"/>
  <c r="BD136" i="1"/>
  <c r="BD138" i="1"/>
  <c r="BD139" i="1"/>
  <c r="BD140" i="1"/>
  <c r="BD141" i="1"/>
  <c r="BD142" i="1"/>
  <c r="BD143" i="1"/>
  <c r="BD144" i="1"/>
  <c r="BD145" i="1"/>
  <c r="BD147" i="1"/>
  <c r="BD148" i="1"/>
  <c r="BD150" i="1"/>
  <c r="BD152" i="1"/>
  <c r="BD153" i="1"/>
  <c r="BD155" i="1"/>
  <c r="BD158" i="1"/>
  <c r="BD159" i="1"/>
  <c r="BD160" i="1"/>
  <c r="BD163" i="1"/>
  <c r="BD164" i="1"/>
  <c r="BD165" i="1"/>
  <c r="BD166" i="1"/>
  <c r="BD168" i="1"/>
  <c r="BD170" i="1"/>
  <c r="BD171" i="1"/>
  <c r="BD172" i="1"/>
  <c r="BD173" i="1"/>
  <c r="BD174" i="1"/>
  <c r="BD175" i="1"/>
  <c r="BD176" i="1"/>
  <c r="BD177" i="1"/>
  <c r="BD178" i="1"/>
  <c r="BD179" i="1"/>
  <c r="BD180" i="1"/>
  <c r="BD181" i="1"/>
  <c r="BD182" i="1"/>
  <c r="BD183" i="1"/>
  <c r="BD184" i="1"/>
  <c r="BD185" i="1"/>
  <c r="BD186" i="1"/>
  <c r="BD187" i="1"/>
  <c r="BD188" i="1"/>
  <c r="BD189" i="1"/>
  <c r="BD191" i="1"/>
  <c r="BD192" i="1"/>
  <c r="BD193" i="1"/>
  <c r="BD194" i="1"/>
  <c r="BD195" i="1"/>
  <c r="BD196" i="1"/>
  <c r="BD197" i="1"/>
  <c r="BD200" i="1"/>
  <c r="BD203" i="1"/>
  <c r="BD204" i="1"/>
  <c r="BD206" i="1"/>
  <c r="BD207" i="1"/>
  <c r="BD209" i="1"/>
  <c r="BD210" i="1"/>
  <c r="BD212" i="1"/>
  <c r="BD214" i="1"/>
  <c r="BD216" i="1"/>
  <c r="BD217" i="1"/>
  <c r="BD221" i="1"/>
  <c r="BC7" i="1"/>
  <c r="BC19" i="1"/>
  <c r="BC61" i="1"/>
  <c r="BC93" i="1"/>
  <c r="BC94" i="1"/>
  <c r="BC97" i="1"/>
  <c r="BC101" i="1"/>
  <c r="BC108" i="1"/>
  <c r="BC112" i="1"/>
  <c r="BC115" i="1"/>
  <c r="BC137" i="1"/>
  <c r="BC151" i="1"/>
  <c r="BC162" i="1"/>
  <c r="BC169" i="1"/>
  <c r="BC190" i="1"/>
  <c r="BC198" i="1"/>
  <c r="BC199" i="1"/>
  <c r="BC205" i="1"/>
  <c r="BC215" i="1"/>
  <c r="BC12" i="1"/>
  <c r="BC28" i="1"/>
  <c r="BC31" i="1"/>
  <c r="BC44" i="1"/>
  <c r="BC46" i="1"/>
  <c r="BC50" i="1"/>
  <c r="BC53" i="1"/>
  <c r="BC59" i="1"/>
  <c r="BC60" i="1"/>
  <c r="BC62" i="1"/>
  <c r="BC82" i="1"/>
  <c r="BC86" i="1"/>
  <c r="BC87" i="1"/>
  <c r="BC131" i="1"/>
  <c r="BC146" i="1"/>
  <c r="BC154" i="1"/>
  <c r="BC156" i="1"/>
  <c r="BC157" i="1"/>
  <c r="BC208" i="1"/>
  <c r="BC211" i="1"/>
  <c r="BC5" i="1"/>
  <c r="BC6" i="1"/>
  <c r="BC10" i="1"/>
  <c r="BC11" i="1"/>
  <c r="BC13" i="1"/>
  <c r="BC14" i="1"/>
  <c r="BC15" i="1"/>
  <c r="BC16" i="1"/>
  <c r="BC17" i="1"/>
  <c r="BC18" i="1"/>
  <c r="BC20" i="1"/>
  <c r="BC21" i="1"/>
  <c r="BC22" i="1"/>
  <c r="BC23" i="1"/>
  <c r="BC24" i="1"/>
  <c r="BC25" i="1"/>
  <c r="BC26" i="1"/>
  <c r="BC27" i="1"/>
  <c r="BC29" i="1"/>
  <c r="BC30" i="1"/>
  <c r="BC32" i="1"/>
  <c r="BC33" i="1"/>
  <c r="BC34" i="1"/>
  <c r="BC35" i="1"/>
  <c r="BC36" i="1"/>
  <c r="BC37" i="1"/>
  <c r="BC38" i="1"/>
  <c r="BC39" i="1"/>
  <c r="BC41" i="1"/>
  <c r="BC42" i="1"/>
  <c r="BC45" i="1"/>
  <c r="BC47" i="1"/>
  <c r="BC48" i="1"/>
  <c r="BC49" i="1"/>
  <c r="BC51" i="1"/>
  <c r="BC52" i="1"/>
  <c r="BC54" i="1"/>
  <c r="BC55" i="1"/>
  <c r="BC56" i="1"/>
  <c r="BC57" i="1"/>
  <c r="BC58" i="1"/>
  <c r="BC63" i="1"/>
  <c r="BC64" i="1"/>
  <c r="BC65" i="1"/>
  <c r="BC66" i="1"/>
  <c r="BC68" i="1"/>
  <c r="BC69" i="1"/>
  <c r="BC70" i="1"/>
  <c r="BC71" i="1"/>
  <c r="BC72" i="1"/>
  <c r="BC73" i="1"/>
  <c r="BC74" i="1"/>
  <c r="BC75" i="1"/>
  <c r="BC76" i="1"/>
  <c r="BC78" i="1"/>
  <c r="BC80" i="1"/>
  <c r="BC83" i="1"/>
  <c r="BC84" i="1"/>
  <c r="BC85" i="1"/>
  <c r="BC88" i="1"/>
  <c r="BC89" i="1"/>
  <c r="BC90" i="1"/>
  <c r="BC91" i="1"/>
  <c r="BC92" i="1"/>
  <c r="BC95" i="1"/>
  <c r="BC98" i="1"/>
  <c r="BC99" i="1"/>
  <c r="BC100" i="1"/>
  <c r="BC102" i="1"/>
  <c r="BC103" i="1"/>
  <c r="BC104" i="1"/>
  <c r="BC106" i="1"/>
  <c r="BC109" i="1"/>
  <c r="BC110" i="1"/>
  <c r="BC111" i="1"/>
  <c r="BC113" i="1"/>
  <c r="BC114" i="1"/>
  <c r="BC117" i="1"/>
  <c r="BC118" i="1"/>
  <c r="BC119" i="1"/>
  <c r="BC120" i="1"/>
  <c r="BC121" i="1"/>
  <c r="BC122" i="1"/>
  <c r="BC123" i="1"/>
  <c r="BC124" i="1"/>
  <c r="BC125" i="1"/>
  <c r="BC126" i="1"/>
  <c r="BC127" i="1"/>
  <c r="BC128" i="1"/>
  <c r="BC129" i="1"/>
  <c r="BC132" i="1"/>
  <c r="BC133" i="1"/>
  <c r="BC135" i="1"/>
  <c r="BC136" i="1"/>
  <c r="BC138" i="1"/>
  <c r="BC139" i="1"/>
  <c r="BC140" i="1"/>
  <c r="BC141" i="1"/>
  <c r="BC142" i="1"/>
  <c r="BC143" i="1"/>
  <c r="BC144" i="1"/>
  <c r="BC145" i="1"/>
  <c r="BC147" i="1"/>
  <c r="BC148" i="1"/>
  <c r="BC150" i="1"/>
  <c r="BC152" i="1"/>
  <c r="BC153" i="1"/>
  <c r="BC155" i="1"/>
  <c r="BC158" i="1"/>
  <c r="BC159" i="1"/>
  <c r="BC160" i="1"/>
  <c r="BC163" i="1"/>
  <c r="BC164" i="1"/>
  <c r="BC165" i="1"/>
  <c r="BC166" i="1"/>
  <c r="BC168" i="1"/>
  <c r="BC170" i="1"/>
  <c r="BC171" i="1"/>
  <c r="BC172" i="1"/>
  <c r="BC173" i="1"/>
  <c r="BC174" i="1"/>
  <c r="BC175" i="1"/>
  <c r="BC176" i="1"/>
  <c r="BC177" i="1"/>
  <c r="BC178" i="1"/>
  <c r="BC179" i="1"/>
  <c r="BC180" i="1"/>
  <c r="BC181" i="1"/>
  <c r="BC182" i="1"/>
  <c r="BC183" i="1"/>
  <c r="BC184" i="1"/>
  <c r="BC185" i="1"/>
  <c r="BC186" i="1"/>
  <c r="BC187" i="1"/>
  <c r="BC188" i="1"/>
  <c r="BC189" i="1"/>
  <c r="BC191" i="1"/>
  <c r="BC192" i="1"/>
  <c r="BC193" i="1"/>
  <c r="BC194" i="1"/>
  <c r="BC195" i="1"/>
  <c r="BC196" i="1"/>
  <c r="BC197" i="1"/>
  <c r="BC200" i="1"/>
  <c r="BC203" i="1"/>
  <c r="BC204" i="1"/>
  <c r="BC206" i="1"/>
  <c r="BC207" i="1"/>
  <c r="BC209" i="1"/>
  <c r="BC210" i="1"/>
  <c r="BC212" i="1"/>
  <c r="BC214" i="1"/>
  <c r="BC216" i="1"/>
  <c r="BC217" i="1"/>
  <c r="BC221" i="1"/>
  <c r="BB7" i="1"/>
  <c r="BB19" i="1"/>
  <c r="BB61" i="1"/>
  <c r="BB93" i="1"/>
  <c r="BB94" i="1"/>
  <c r="BB97" i="1"/>
  <c r="BB101" i="1"/>
  <c r="BB108" i="1"/>
  <c r="BB112" i="1"/>
  <c r="BB115" i="1"/>
  <c r="BB137" i="1"/>
  <c r="BB151" i="1"/>
  <c r="BB162" i="1"/>
  <c r="BB169" i="1"/>
  <c r="BB190" i="1"/>
  <c r="BB198" i="1"/>
  <c r="BB199" i="1"/>
  <c r="BB205" i="1"/>
  <c r="BB215" i="1"/>
  <c r="BB12" i="1"/>
  <c r="BB28" i="1"/>
  <c r="BB31" i="1"/>
  <c r="BB44" i="1"/>
  <c r="BB46" i="1"/>
  <c r="BB50" i="1"/>
  <c r="BB53" i="1"/>
  <c r="BB59" i="1"/>
  <c r="BB60" i="1"/>
  <c r="BB62" i="1"/>
  <c r="BB82" i="1"/>
  <c r="BB86" i="1"/>
  <c r="BB87" i="1"/>
  <c r="BB131" i="1"/>
  <c r="BB146" i="1"/>
  <c r="BB154" i="1"/>
  <c r="BB156" i="1"/>
  <c r="BB157" i="1"/>
  <c r="BB208" i="1"/>
  <c r="BB211" i="1"/>
  <c r="BB5" i="1"/>
  <c r="BB6" i="1"/>
  <c r="BB10" i="1"/>
  <c r="BB11" i="1"/>
  <c r="BB13" i="1"/>
  <c r="BB14" i="1"/>
  <c r="BB15" i="1"/>
  <c r="BB16" i="1"/>
  <c r="BB17" i="1"/>
  <c r="BB18" i="1"/>
  <c r="BB20" i="1"/>
  <c r="BB21" i="1"/>
  <c r="BB22" i="1"/>
  <c r="BB23" i="1"/>
  <c r="BB24" i="1"/>
  <c r="BB25" i="1"/>
  <c r="BB26" i="1"/>
  <c r="BB27" i="1"/>
  <c r="BB29" i="1"/>
  <c r="BB30" i="1"/>
  <c r="BB32" i="1"/>
  <c r="BB33" i="1"/>
  <c r="BB34" i="1"/>
  <c r="BB35" i="1"/>
  <c r="BB36" i="1"/>
  <c r="BB37" i="1"/>
  <c r="BB38" i="1"/>
  <c r="BB39" i="1"/>
  <c r="BB41" i="1"/>
  <c r="BB42" i="1"/>
  <c r="BB45" i="1"/>
  <c r="BB47" i="1"/>
  <c r="BB48" i="1"/>
  <c r="BB49" i="1"/>
  <c r="BB51" i="1"/>
  <c r="BB52" i="1"/>
  <c r="BB54" i="1"/>
  <c r="BB55" i="1"/>
  <c r="BB56" i="1"/>
  <c r="BB57" i="1"/>
  <c r="BB58" i="1"/>
  <c r="BB63" i="1"/>
  <c r="BB64" i="1"/>
  <c r="BB65" i="1"/>
  <c r="BB66" i="1"/>
  <c r="BB68" i="1"/>
  <c r="BB69" i="1"/>
  <c r="BB70" i="1"/>
  <c r="BB71" i="1"/>
  <c r="BB72" i="1"/>
  <c r="BB73" i="1"/>
  <c r="BB74" i="1"/>
  <c r="BB75" i="1"/>
  <c r="BB76" i="1"/>
  <c r="BB78" i="1"/>
  <c r="BB80" i="1"/>
  <c r="BB83" i="1"/>
  <c r="BB84" i="1"/>
  <c r="BB85" i="1"/>
  <c r="BB88" i="1"/>
  <c r="BB89" i="1"/>
  <c r="BB90" i="1"/>
  <c r="BB91" i="1"/>
  <c r="BB92" i="1"/>
  <c r="BB95" i="1"/>
  <c r="BB98" i="1"/>
  <c r="BB99" i="1"/>
  <c r="BB100" i="1"/>
  <c r="BB102" i="1"/>
  <c r="BB103" i="1"/>
  <c r="BB104" i="1"/>
  <c r="BB106" i="1"/>
  <c r="BB109" i="1"/>
  <c r="BB110" i="1"/>
  <c r="BB111" i="1"/>
  <c r="BB113" i="1"/>
  <c r="BB114" i="1"/>
  <c r="BB117" i="1"/>
  <c r="BB118" i="1"/>
  <c r="BB119" i="1"/>
  <c r="BB120" i="1"/>
  <c r="BB121" i="1"/>
  <c r="BB122" i="1"/>
  <c r="BB123" i="1"/>
  <c r="BB124" i="1"/>
  <c r="BB125" i="1"/>
  <c r="BB126" i="1"/>
  <c r="BB127" i="1"/>
  <c r="BB128" i="1"/>
  <c r="BB129" i="1"/>
  <c r="BB132" i="1"/>
  <c r="BB133" i="1"/>
  <c r="BB135" i="1"/>
  <c r="BB136" i="1"/>
  <c r="BB138" i="1"/>
  <c r="BB139" i="1"/>
  <c r="BB140" i="1"/>
  <c r="BB141" i="1"/>
  <c r="BB142" i="1"/>
  <c r="BB143" i="1"/>
  <c r="BB144" i="1"/>
  <c r="BB145" i="1"/>
  <c r="BB147" i="1"/>
  <c r="BB148" i="1"/>
  <c r="BB150" i="1"/>
  <c r="BB152" i="1"/>
  <c r="BB153" i="1"/>
  <c r="BB155" i="1"/>
  <c r="BB158" i="1"/>
  <c r="BB159" i="1"/>
  <c r="BB160" i="1"/>
  <c r="BB163" i="1"/>
  <c r="BB164" i="1"/>
  <c r="BB165" i="1"/>
  <c r="BB166" i="1"/>
  <c r="BB168" i="1"/>
  <c r="BB170" i="1"/>
  <c r="BB171" i="1"/>
  <c r="BB172" i="1"/>
  <c r="BB173" i="1"/>
  <c r="BB174" i="1"/>
  <c r="BB175" i="1"/>
  <c r="BB176" i="1"/>
  <c r="BB177" i="1"/>
  <c r="BB178" i="1"/>
  <c r="BB179" i="1"/>
  <c r="BB180" i="1"/>
  <c r="BB181" i="1"/>
  <c r="BB182" i="1"/>
  <c r="BB183" i="1"/>
  <c r="BB184" i="1"/>
  <c r="BB185" i="1"/>
  <c r="BB186" i="1"/>
  <c r="BB187" i="1"/>
  <c r="BB188" i="1"/>
  <c r="BB189" i="1"/>
  <c r="BB191" i="1"/>
  <c r="BB192" i="1"/>
  <c r="BB193" i="1"/>
  <c r="BB194" i="1"/>
  <c r="BB195" i="1"/>
  <c r="BB196" i="1"/>
  <c r="BB197" i="1"/>
  <c r="BB200" i="1"/>
  <c r="BB203" i="1"/>
  <c r="BB204" i="1"/>
  <c r="BB206" i="1"/>
  <c r="BB207" i="1"/>
  <c r="BB209" i="1"/>
  <c r="BB210" i="1"/>
  <c r="BB212" i="1"/>
  <c r="BB214" i="1"/>
  <c r="BB216" i="1"/>
  <c r="BB217" i="1"/>
  <c r="BB221" i="1"/>
  <c r="BE220" i="1"/>
  <c r="BD220" i="1"/>
  <c r="BC220" i="1"/>
  <c r="BB220" i="1"/>
  <c r="BE219" i="1"/>
  <c r="BD219" i="1"/>
  <c r="BC219" i="1"/>
  <c r="BB219" i="1"/>
  <c r="BA221" i="1"/>
  <c r="BA220" i="1"/>
  <c r="BA219" i="1"/>
  <c r="GH221" i="1"/>
  <c r="GG221" i="1"/>
  <c r="GH220" i="1"/>
  <c r="GG220" i="1"/>
  <c r="GH219" i="1"/>
  <c r="GG219" i="1"/>
  <c r="EY220" i="1"/>
  <c r="EY219" i="1"/>
  <c r="CL221" i="1"/>
  <c r="CL220" i="1"/>
  <c r="CL219" i="1"/>
  <c r="CK221" i="1"/>
  <c r="CK220" i="1"/>
  <c r="CK219" i="1"/>
  <c r="M221" i="1"/>
  <c r="M220" i="1"/>
  <c r="M219" i="1"/>
  <c r="L221" i="1"/>
  <c r="K221" i="1"/>
  <c r="J221" i="1"/>
  <c r="I221" i="1"/>
  <c r="H221" i="1"/>
  <c r="L220" i="1"/>
  <c r="K220" i="1"/>
  <c r="J220" i="1"/>
  <c r="I220" i="1"/>
  <c r="H220" i="1"/>
  <c r="L219" i="1"/>
  <c r="K219" i="1"/>
  <c r="J219" i="1"/>
  <c r="I219" i="1"/>
  <c r="H219" i="1"/>
  <c r="BO221" i="1"/>
  <c r="BO220" i="1"/>
  <c r="BO219" i="1"/>
  <c r="BR219" i="1"/>
  <c r="BS219" i="1"/>
  <c r="BR220" i="1"/>
  <c r="BS220" i="1"/>
  <c r="BR221" i="1"/>
  <c r="BS221" i="1"/>
  <c r="AY219" i="1"/>
  <c r="AY220" i="1"/>
  <c r="AY221" i="1"/>
  <c r="AW5" i="1"/>
  <c r="AW6" i="1"/>
  <c r="AW7"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8" i="1"/>
  <c r="AW79" i="1"/>
  <c r="AW80" i="1"/>
  <c r="AW82" i="1"/>
  <c r="AW83" i="1"/>
  <c r="AW84" i="1"/>
  <c r="AW85" i="1"/>
  <c r="AW86" i="1"/>
  <c r="AW87" i="1"/>
  <c r="AW88" i="1"/>
  <c r="AW89" i="1"/>
  <c r="AW90" i="1"/>
  <c r="AW91" i="1"/>
  <c r="AW92" i="1"/>
  <c r="AW93" i="1"/>
  <c r="AW94" i="1"/>
  <c r="AW95" i="1"/>
  <c r="AW97" i="1"/>
  <c r="AW98" i="1"/>
  <c r="AW99" i="1"/>
  <c r="AW100" i="1"/>
  <c r="AW101" i="1"/>
  <c r="AW102" i="1"/>
  <c r="AW103" i="1"/>
  <c r="AW104" i="1"/>
  <c r="AW106" i="1"/>
  <c r="AW108" i="1"/>
  <c r="AW109" i="1"/>
  <c r="AW110" i="1"/>
  <c r="AW111" i="1"/>
  <c r="AW112" i="1"/>
  <c r="AW113" i="1"/>
  <c r="AW114" i="1"/>
  <c r="AW115" i="1"/>
  <c r="AW117" i="1"/>
  <c r="AW118" i="1"/>
  <c r="AW119" i="1"/>
  <c r="AW120" i="1"/>
  <c r="AW121" i="1"/>
  <c r="AW122" i="1"/>
  <c r="AW123" i="1"/>
  <c r="AW124" i="1"/>
  <c r="AW125" i="1"/>
  <c r="AW126" i="1"/>
  <c r="AW128" i="1"/>
  <c r="AW129" i="1"/>
  <c r="AW130" i="1"/>
  <c r="AW131" i="1"/>
  <c r="AW133" i="1"/>
  <c r="AW135" i="1"/>
  <c r="AW137" i="1"/>
  <c r="AW138" i="1"/>
  <c r="AW139" i="1"/>
  <c r="AW140" i="1"/>
  <c r="AW141" i="1"/>
  <c r="AW142" i="1"/>
  <c r="AW143" i="1"/>
  <c r="AW144" i="1"/>
  <c r="AW145" i="1"/>
  <c r="AW146" i="1"/>
  <c r="AW147" i="1"/>
  <c r="AW148" i="1"/>
  <c r="AW150" i="1"/>
  <c r="AW151" i="1"/>
  <c r="AW152" i="1"/>
  <c r="AW154" i="1"/>
  <c r="AW155" i="1"/>
  <c r="AW156" i="1"/>
  <c r="AW157" i="1"/>
  <c r="AW158" i="1"/>
  <c r="AW159" i="1"/>
  <c r="AW160" i="1"/>
  <c r="AW162" i="1"/>
  <c r="AW163" i="1"/>
  <c r="AW164" i="1"/>
  <c r="AW165" i="1"/>
  <c r="AW166"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10" i="1"/>
  <c r="AW211" i="1"/>
  <c r="AW212" i="1"/>
  <c r="AW213" i="1"/>
  <c r="AW215" i="1"/>
  <c r="AW216" i="1"/>
  <c r="AW217" i="1"/>
  <c r="AV219" i="1"/>
  <c r="AW219" i="1"/>
  <c r="AX219" i="1"/>
  <c r="AV220" i="1"/>
  <c r="AW220" i="1"/>
  <c r="AX220" i="1"/>
  <c r="AV221" i="1"/>
  <c r="AX221" i="1"/>
  <c r="AD219" i="1"/>
  <c r="AD220" i="1"/>
  <c r="AD221" i="1"/>
  <c r="AC221" i="1"/>
  <c r="AC220" i="1"/>
  <c r="AC219" i="1"/>
  <c r="AU221" i="1"/>
  <c r="AT7" i="1"/>
  <c r="AT19" i="1"/>
  <c r="AT61" i="1"/>
  <c r="AT93" i="1"/>
  <c r="AT97" i="1"/>
  <c r="AT101" i="1"/>
  <c r="AT108" i="1"/>
  <c r="AT137" i="1"/>
  <c r="AT151" i="1"/>
  <c r="AT169" i="1"/>
  <c r="AT190" i="1"/>
  <c r="AT198" i="1"/>
  <c r="AT199" i="1"/>
  <c r="AT205" i="1"/>
  <c r="AT12" i="1"/>
  <c r="AT28" i="1"/>
  <c r="AT31" i="1"/>
  <c r="AT44" i="1"/>
  <c r="AT46" i="1"/>
  <c r="AT50" i="1"/>
  <c r="AT59" i="1"/>
  <c r="AT60" i="1"/>
  <c r="AT62" i="1"/>
  <c r="AT82" i="1"/>
  <c r="AT86" i="1"/>
  <c r="AT87" i="1"/>
  <c r="AT131" i="1"/>
  <c r="AT146" i="1"/>
  <c r="AT154" i="1"/>
  <c r="AT157" i="1"/>
  <c r="AT208" i="1"/>
  <c r="AT211" i="1"/>
  <c r="AT6" i="1"/>
  <c r="AT10" i="1"/>
  <c r="AT13" i="1"/>
  <c r="AT15" i="1"/>
  <c r="AT16" i="1"/>
  <c r="AT17" i="1"/>
  <c r="AT20" i="1"/>
  <c r="AT22" i="1"/>
  <c r="AT23" i="1"/>
  <c r="AT24" i="1"/>
  <c r="AT25" i="1"/>
  <c r="AT27" i="1"/>
  <c r="AT30" i="1"/>
  <c r="AT32" i="1"/>
  <c r="AT33" i="1"/>
  <c r="AT34" i="1"/>
  <c r="AT35" i="1"/>
  <c r="AT37" i="1"/>
  <c r="AT38" i="1"/>
  <c r="AT39" i="1"/>
  <c r="AT41" i="1"/>
  <c r="AT42" i="1"/>
  <c r="AT45" i="1"/>
  <c r="AT47" i="1"/>
  <c r="AT48" i="1"/>
  <c r="AT49" i="1"/>
  <c r="AT51" i="1"/>
  <c r="AT52" i="1"/>
  <c r="AT54" i="1"/>
  <c r="AT55" i="1"/>
  <c r="AT56" i="1"/>
  <c r="AT58" i="1"/>
  <c r="AT66" i="1"/>
  <c r="AT68" i="1"/>
  <c r="AT69" i="1"/>
  <c r="AT70" i="1"/>
  <c r="AT72" i="1"/>
  <c r="AT73" i="1"/>
  <c r="AT74" i="1"/>
  <c r="AT75" i="1"/>
  <c r="AT76" i="1"/>
  <c r="AT78" i="1"/>
  <c r="AT80" i="1"/>
  <c r="AT83" i="1"/>
  <c r="AT84" i="1"/>
  <c r="AT85" i="1"/>
  <c r="AT88" i="1"/>
  <c r="AT89" i="1"/>
  <c r="AT90" i="1"/>
  <c r="AT91" i="1"/>
  <c r="AT92" i="1"/>
  <c r="AT95" i="1"/>
  <c r="AT98" i="1"/>
  <c r="AT99" i="1"/>
  <c r="AT100" i="1"/>
  <c r="AT103" i="1"/>
  <c r="AT106" i="1"/>
  <c r="AT109" i="1"/>
  <c r="AT110" i="1"/>
  <c r="AT111" i="1"/>
  <c r="AT113" i="1"/>
  <c r="AT114" i="1"/>
  <c r="AT117" i="1"/>
  <c r="AT118" i="1"/>
  <c r="AT119" i="1"/>
  <c r="AT120" i="1"/>
  <c r="AT121" i="1"/>
  <c r="AT122" i="1"/>
  <c r="AT123" i="1"/>
  <c r="AT124" i="1"/>
  <c r="AT125" i="1"/>
  <c r="AT126" i="1"/>
  <c r="AT128" i="1"/>
  <c r="AT129" i="1"/>
  <c r="AT133" i="1"/>
  <c r="AT135" i="1"/>
  <c r="AT138" i="1"/>
  <c r="AT140" i="1"/>
  <c r="AT141" i="1"/>
  <c r="AT142" i="1"/>
  <c r="AT145" i="1"/>
  <c r="AT147" i="1"/>
  <c r="AT148" i="1"/>
  <c r="AT150" i="1"/>
  <c r="AT152" i="1"/>
  <c r="AT155" i="1"/>
  <c r="AT158" i="1"/>
  <c r="AT159" i="1"/>
  <c r="AT160" i="1"/>
  <c r="AT163" i="1"/>
  <c r="AT164" i="1"/>
  <c r="AT165" i="1"/>
  <c r="AT170" i="1"/>
  <c r="AT172" i="1"/>
  <c r="AT173" i="1"/>
  <c r="AT174" i="1"/>
  <c r="AT175" i="1"/>
  <c r="AT179" i="1"/>
  <c r="AT180" i="1"/>
  <c r="AT181" i="1"/>
  <c r="AT182" i="1"/>
  <c r="AT183" i="1"/>
  <c r="AT184" i="1"/>
  <c r="AT185" i="1"/>
  <c r="AT187" i="1"/>
  <c r="AT188" i="1"/>
  <c r="AT189" i="1"/>
  <c r="AT191" i="1"/>
  <c r="AT193" i="1"/>
  <c r="AT195" i="1"/>
  <c r="AT196" i="1"/>
  <c r="AT197" i="1"/>
  <c r="AT203" i="1"/>
  <c r="AT204" i="1"/>
  <c r="AT206" i="1"/>
  <c r="AT207" i="1"/>
  <c r="AT209" i="1"/>
  <c r="AT210" i="1"/>
  <c r="AT212" i="1"/>
  <c r="AT216" i="1"/>
  <c r="AT217" i="1"/>
  <c r="AT221" i="1"/>
  <c r="AP7" i="1"/>
  <c r="AP19" i="1"/>
  <c r="AP61" i="1"/>
  <c r="AP93" i="1"/>
  <c r="AP97" i="1"/>
  <c r="AP101" i="1"/>
  <c r="AP108" i="1"/>
  <c r="AP137" i="1"/>
  <c r="AP151" i="1"/>
  <c r="AP169" i="1"/>
  <c r="AP190" i="1"/>
  <c r="AP198" i="1"/>
  <c r="AP199" i="1"/>
  <c r="AP205" i="1"/>
  <c r="AP12" i="1"/>
  <c r="AP28" i="1"/>
  <c r="AP31" i="1"/>
  <c r="AP44" i="1"/>
  <c r="AP46" i="1"/>
  <c r="AP50" i="1"/>
  <c r="AP59" i="1"/>
  <c r="AP60" i="1"/>
  <c r="AP62" i="1"/>
  <c r="AP82" i="1"/>
  <c r="AP86" i="1"/>
  <c r="AP87" i="1"/>
  <c r="AP131" i="1"/>
  <c r="AP146" i="1"/>
  <c r="AP154" i="1"/>
  <c r="AP157" i="1"/>
  <c r="AP208" i="1"/>
  <c r="AP211" i="1"/>
  <c r="AP6" i="1"/>
  <c r="AP10" i="1"/>
  <c r="AP13" i="1"/>
  <c r="AP15" i="1"/>
  <c r="AP16" i="1"/>
  <c r="AP17" i="1"/>
  <c r="AP20" i="1"/>
  <c r="AP22" i="1"/>
  <c r="AP23" i="1"/>
  <c r="AP24" i="1"/>
  <c r="AP25" i="1"/>
  <c r="AP27" i="1"/>
  <c r="AP30" i="1"/>
  <c r="AP32" i="1"/>
  <c r="AP33" i="1"/>
  <c r="AP34" i="1"/>
  <c r="AP35" i="1"/>
  <c r="AP37" i="1"/>
  <c r="AP38" i="1"/>
  <c r="AP39" i="1"/>
  <c r="AP41" i="1"/>
  <c r="AP42" i="1"/>
  <c r="AP45" i="1"/>
  <c r="AP47" i="1"/>
  <c r="AP48" i="1"/>
  <c r="AP49" i="1"/>
  <c r="AP51" i="1"/>
  <c r="AP52" i="1"/>
  <c r="AP54" i="1"/>
  <c r="AP55" i="1"/>
  <c r="AP56" i="1"/>
  <c r="AP58" i="1"/>
  <c r="AP66" i="1"/>
  <c r="AP68" i="1"/>
  <c r="AP69" i="1"/>
  <c r="AP70" i="1"/>
  <c r="AP72" i="1"/>
  <c r="AP73" i="1"/>
  <c r="AP74" i="1"/>
  <c r="AP75" i="1"/>
  <c r="AP76" i="1"/>
  <c r="AP78" i="1"/>
  <c r="AP80" i="1"/>
  <c r="AP83" i="1"/>
  <c r="AP84" i="1"/>
  <c r="AP85" i="1"/>
  <c r="AP88" i="1"/>
  <c r="AP89" i="1"/>
  <c r="AP90" i="1"/>
  <c r="AP91" i="1"/>
  <c r="AP92" i="1"/>
  <c r="AP95" i="1"/>
  <c r="AP98" i="1"/>
  <c r="AP99" i="1"/>
  <c r="AP100" i="1"/>
  <c r="AP103" i="1"/>
  <c r="AP106" i="1"/>
  <c r="AP109" i="1"/>
  <c r="AP110" i="1"/>
  <c r="AP111" i="1"/>
  <c r="AP113" i="1"/>
  <c r="AP114" i="1"/>
  <c r="AP117" i="1"/>
  <c r="AP118" i="1"/>
  <c r="AP119" i="1"/>
  <c r="AP120" i="1"/>
  <c r="AP121" i="1"/>
  <c r="AP122" i="1"/>
  <c r="AP123" i="1"/>
  <c r="AP124" i="1"/>
  <c r="AP125" i="1"/>
  <c r="AP126" i="1"/>
  <c r="AP128" i="1"/>
  <c r="AP129" i="1"/>
  <c r="AP133" i="1"/>
  <c r="AP135" i="1"/>
  <c r="AP138" i="1"/>
  <c r="AP140" i="1"/>
  <c r="AP141" i="1"/>
  <c r="AP142" i="1"/>
  <c r="AP145" i="1"/>
  <c r="AP147" i="1"/>
  <c r="AP148" i="1"/>
  <c r="AP150" i="1"/>
  <c r="AP152" i="1"/>
  <c r="AP155" i="1"/>
  <c r="AP158" i="1"/>
  <c r="AP159" i="1"/>
  <c r="AP160" i="1"/>
  <c r="AP163" i="1"/>
  <c r="AP164" i="1"/>
  <c r="AP165" i="1"/>
  <c r="AP170" i="1"/>
  <c r="AP172" i="1"/>
  <c r="AP173" i="1"/>
  <c r="AP174" i="1"/>
  <c r="AP175" i="1"/>
  <c r="AP179" i="1"/>
  <c r="AP180" i="1"/>
  <c r="AP181" i="1"/>
  <c r="AP182" i="1"/>
  <c r="AP183" i="1"/>
  <c r="AP184" i="1"/>
  <c r="AP185" i="1"/>
  <c r="AP187" i="1"/>
  <c r="AP188" i="1"/>
  <c r="AP189" i="1"/>
  <c r="AP191" i="1"/>
  <c r="AP193" i="1"/>
  <c r="AP195" i="1"/>
  <c r="AP196" i="1"/>
  <c r="AP197" i="1"/>
  <c r="AP203" i="1"/>
  <c r="AP204" i="1"/>
  <c r="AP206" i="1"/>
  <c r="AP207" i="1"/>
  <c r="AP209" i="1"/>
  <c r="AP210" i="1"/>
  <c r="AP212" i="1"/>
  <c r="AP216" i="1"/>
  <c r="AP217" i="1"/>
  <c r="AP221" i="1"/>
  <c r="AL221" i="1"/>
  <c r="AS221" i="1"/>
  <c r="AO221" i="1"/>
  <c r="AK221" i="1"/>
  <c r="AR221" i="1"/>
  <c r="AN221" i="1"/>
  <c r="AJ221" i="1"/>
  <c r="AQ221" i="1"/>
  <c r="AM221" i="1"/>
  <c r="AI221" i="1"/>
  <c r="AU220" i="1"/>
  <c r="AT220" i="1"/>
  <c r="AP220" i="1"/>
  <c r="AL220" i="1"/>
  <c r="AS220" i="1"/>
  <c r="AO220" i="1"/>
  <c r="AK220" i="1"/>
  <c r="AR220" i="1"/>
  <c r="AN220" i="1"/>
  <c r="AJ220" i="1"/>
  <c r="AQ220" i="1"/>
  <c r="AM220" i="1"/>
  <c r="AI220" i="1"/>
  <c r="AU219" i="1"/>
  <c r="AT219" i="1"/>
  <c r="AP219" i="1"/>
  <c r="AL219" i="1"/>
  <c r="AS219" i="1"/>
  <c r="AO219" i="1"/>
  <c r="AK219" i="1"/>
  <c r="AR219" i="1"/>
  <c r="AN219" i="1"/>
  <c r="AJ219" i="1"/>
  <c r="AQ219" i="1"/>
  <c r="AM219" i="1"/>
  <c r="AI219" i="1"/>
  <c r="CZ221" i="1"/>
  <c r="CZ220" i="1"/>
  <c r="CZ219" i="1"/>
  <c r="EP7" i="1"/>
  <c r="EQ7" i="1"/>
  <c r="ER7" i="1"/>
  <c r="EP19" i="1"/>
  <c r="EQ19" i="1"/>
  <c r="ER19" i="1"/>
  <c r="EP61" i="1"/>
  <c r="EQ61" i="1"/>
  <c r="ER61" i="1"/>
  <c r="EP93" i="1"/>
  <c r="EQ93" i="1"/>
  <c r="ER93" i="1"/>
  <c r="EP94" i="1"/>
  <c r="EQ94" i="1"/>
  <c r="ER94" i="1"/>
  <c r="EP97" i="1"/>
  <c r="EQ97" i="1"/>
  <c r="ER97" i="1"/>
  <c r="EP101" i="1"/>
  <c r="EQ101" i="1"/>
  <c r="ER101" i="1"/>
  <c r="EP108" i="1"/>
  <c r="EQ108" i="1"/>
  <c r="ER108" i="1"/>
  <c r="EP112" i="1"/>
  <c r="EQ112" i="1"/>
  <c r="ER112" i="1"/>
  <c r="EP115" i="1"/>
  <c r="EQ115" i="1"/>
  <c r="ER115" i="1"/>
  <c r="EP137" i="1"/>
  <c r="EQ137" i="1"/>
  <c r="ER137" i="1"/>
  <c r="EP151" i="1"/>
  <c r="EQ151" i="1"/>
  <c r="ER151" i="1"/>
  <c r="EP162" i="1"/>
  <c r="EQ162" i="1"/>
  <c r="ER162" i="1"/>
  <c r="EP169" i="1"/>
  <c r="EQ169" i="1"/>
  <c r="ER169" i="1"/>
  <c r="EP190" i="1"/>
  <c r="EQ190" i="1"/>
  <c r="ER190" i="1"/>
  <c r="EP198" i="1"/>
  <c r="EQ198" i="1"/>
  <c r="ER198" i="1"/>
  <c r="EP199" i="1"/>
  <c r="EQ199" i="1"/>
  <c r="ER199" i="1"/>
  <c r="EP205" i="1"/>
  <c r="EQ205" i="1"/>
  <c r="ER205" i="1"/>
  <c r="EP215" i="1"/>
  <c r="EQ215" i="1"/>
  <c r="ER215" i="1"/>
  <c r="EP12" i="1"/>
  <c r="EQ12" i="1"/>
  <c r="ER12" i="1"/>
  <c r="EP28" i="1"/>
  <c r="EQ28" i="1"/>
  <c r="ER28" i="1"/>
  <c r="EP31" i="1"/>
  <c r="EQ31" i="1"/>
  <c r="ER31" i="1"/>
  <c r="EP44" i="1"/>
  <c r="EQ44" i="1"/>
  <c r="ER44" i="1"/>
  <c r="EP46" i="1"/>
  <c r="EQ46" i="1"/>
  <c r="ER46" i="1"/>
  <c r="EP50" i="1"/>
  <c r="EQ50" i="1"/>
  <c r="ER50" i="1"/>
  <c r="EP53" i="1"/>
  <c r="EQ53" i="1"/>
  <c r="ER53" i="1"/>
  <c r="EP59" i="1"/>
  <c r="EQ59" i="1"/>
  <c r="ER59" i="1"/>
  <c r="EP60" i="1"/>
  <c r="EQ60" i="1"/>
  <c r="ER60" i="1"/>
  <c r="EP62" i="1"/>
  <c r="EQ62" i="1"/>
  <c r="ER62" i="1"/>
  <c r="EP82" i="1"/>
  <c r="EQ82" i="1"/>
  <c r="ER82" i="1"/>
  <c r="EP86" i="1"/>
  <c r="EQ86" i="1"/>
  <c r="ER86" i="1"/>
  <c r="EP87" i="1"/>
  <c r="EQ87" i="1"/>
  <c r="ER87" i="1"/>
  <c r="EP131" i="1"/>
  <c r="EQ131" i="1"/>
  <c r="ER131" i="1"/>
  <c r="EP146" i="1"/>
  <c r="EQ146" i="1"/>
  <c r="ER146" i="1"/>
  <c r="EP154" i="1"/>
  <c r="EQ154" i="1"/>
  <c r="ER154" i="1"/>
  <c r="EP156" i="1"/>
  <c r="EQ156" i="1"/>
  <c r="ER156" i="1"/>
  <c r="EP157" i="1"/>
  <c r="EQ157" i="1"/>
  <c r="ER157" i="1"/>
  <c r="EP208" i="1"/>
  <c r="EQ208" i="1"/>
  <c r="ER208" i="1"/>
  <c r="EP211" i="1"/>
  <c r="EQ211" i="1"/>
  <c r="ER211" i="1"/>
  <c r="EP5" i="1"/>
  <c r="EQ5" i="1"/>
  <c r="ER5" i="1"/>
  <c r="EP6" i="1"/>
  <c r="EQ6" i="1"/>
  <c r="ER6" i="1"/>
  <c r="EP10" i="1"/>
  <c r="EQ10" i="1"/>
  <c r="ER10" i="1"/>
  <c r="EP13" i="1"/>
  <c r="EQ13" i="1"/>
  <c r="ER13" i="1"/>
  <c r="EP15" i="1"/>
  <c r="EQ15" i="1"/>
  <c r="ER15" i="1"/>
  <c r="EP16" i="1"/>
  <c r="EQ16" i="1"/>
  <c r="ER16" i="1"/>
  <c r="EP17" i="1"/>
  <c r="EQ17" i="1"/>
  <c r="ER17" i="1"/>
  <c r="EP18" i="1"/>
  <c r="EQ18" i="1"/>
  <c r="ER18" i="1"/>
  <c r="EP20" i="1"/>
  <c r="EQ20" i="1"/>
  <c r="ER20" i="1"/>
  <c r="EP21" i="1"/>
  <c r="EQ21" i="1"/>
  <c r="ER21" i="1"/>
  <c r="EP22" i="1"/>
  <c r="EQ22" i="1"/>
  <c r="ER22" i="1"/>
  <c r="EP23" i="1"/>
  <c r="EQ23" i="1"/>
  <c r="ER23" i="1"/>
  <c r="EP24" i="1"/>
  <c r="EQ24" i="1"/>
  <c r="ER24" i="1"/>
  <c r="EP25" i="1"/>
  <c r="EQ25" i="1"/>
  <c r="ER25" i="1"/>
  <c r="EP27" i="1"/>
  <c r="EQ27" i="1"/>
  <c r="ER27" i="1"/>
  <c r="EP29" i="1"/>
  <c r="EQ29" i="1"/>
  <c r="ER29" i="1"/>
  <c r="EP30" i="1"/>
  <c r="EQ30" i="1"/>
  <c r="ER30" i="1"/>
  <c r="EP32" i="1"/>
  <c r="EQ32" i="1"/>
  <c r="ER32" i="1"/>
  <c r="EP33" i="1"/>
  <c r="EQ33" i="1"/>
  <c r="ER33" i="1"/>
  <c r="EP34" i="1"/>
  <c r="EQ34" i="1"/>
  <c r="ER34" i="1"/>
  <c r="EP35" i="1"/>
  <c r="EQ35" i="1"/>
  <c r="ER35" i="1"/>
  <c r="EP36" i="1"/>
  <c r="EQ36" i="1"/>
  <c r="ER36" i="1"/>
  <c r="EP37" i="1"/>
  <c r="EQ37" i="1"/>
  <c r="ER37" i="1"/>
  <c r="EP38" i="1"/>
  <c r="EQ38" i="1"/>
  <c r="ER38" i="1"/>
  <c r="EP39" i="1"/>
  <c r="EQ39" i="1"/>
  <c r="ER39" i="1"/>
  <c r="EP41" i="1"/>
  <c r="EQ41" i="1"/>
  <c r="ER41" i="1"/>
  <c r="EP42" i="1"/>
  <c r="EQ42" i="1"/>
  <c r="ER42" i="1"/>
  <c r="EP45" i="1"/>
  <c r="EQ45" i="1"/>
  <c r="ER45" i="1"/>
  <c r="EP47" i="1"/>
  <c r="EQ47" i="1"/>
  <c r="ER47" i="1"/>
  <c r="EP48" i="1"/>
  <c r="EQ48" i="1"/>
  <c r="ER48" i="1"/>
  <c r="EP49" i="1"/>
  <c r="EQ49" i="1"/>
  <c r="ER49" i="1"/>
  <c r="EP51" i="1"/>
  <c r="EQ51" i="1"/>
  <c r="ER51" i="1"/>
  <c r="EP52" i="1"/>
  <c r="EQ52" i="1"/>
  <c r="ER52" i="1"/>
  <c r="EP54" i="1"/>
  <c r="EQ54" i="1"/>
  <c r="ER54" i="1"/>
  <c r="EP55" i="1"/>
  <c r="EQ55" i="1"/>
  <c r="ER55" i="1"/>
  <c r="EP56" i="1"/>
  <c r="EQ56" i="1"/>
  <c r="ER56" i="1"/>
  <c r="EP57" i="1"/>
  <c r="EQ57" i="1"/>
  <c r="ER57" i="1"/>
  <c r="EP63" i="1"/>
  <c r="EQ63" i="1"/>
  <c r="ER63" i="1"/>
  <c r="EP64" i="1"/>
  <c r="EQ64" i="1"/>
  <c r="ER64" i="1"/>
  <c r="EP65" i="1"/>
  <c r="EQ65" i="1"/>
  <c r="ER65" i="1"/>
  <c r="EP66" i="1"/>
  <c r="EQ66" i="1"/>
  <c r="ER66" i="1"/>
  <c r="EP68" i="1"/>
  <c r="EQ68" i="1"/>
  <c r="ER68" i="1"/>
  <c r="EP69" i="1"/>
  <c r="EQ69" i="1"/>
  <c r="ER69" i="1"/>
  <c r="EP70" i="1"/>
  <c r="EQ70" i="1"/>
  <c r="ER70" i="1"/>
  <c r="EP72" i="1"/>
  <c r="EQ72" i="1"/>
  <c r="ER72" i="1"/>
  <c r="EP73" i="1"/>
  <c r="EQ73" i="1"/>
  <c r="ER73" i="1"/>
  <c r="EP74" i="1"/>
  <c r="EQ74" i="1"/>
  <c r="ER74" i="1"/>
  <c r="EP75" i="1"/>
  <c r="EQ75" i="1"/>
  <c r="ER75" i="1"/>
  <c r="EP76" i="1"/>
  <c r="EQ76" i="1"/>
  <c r="ER76" i="1"/>
  <c r="EP78" i="1"/>
  <c r="EQ78" i="1"/>
  <c r="ER78" i="1"/>
  <c r="EP80" i="1"/>
  <c r="EQ80" i="1"/>
  <c r="ER80" i="1"/>
  <c r="EP83" i="1"/>
  <c r="EQ83" i="1"/>
  <c r="ER83" i="1"/>
  <c r="EP84" i="1"/>
  <c r="EQ84" i="1"/>
  <c r="ER84" i="1"/>
  <c r="EP85" i="1"/>
  <c r="EQ85" i="1"/>
  <c r="ER85" i="1"/>
  <c r="EP88" i="1"/>
  <c r="EQ88" i="1"/>
  <c r="ER88" i="1"/>
  <c r="EP89" i="1"/>
  <c r="EQ89" i="1"/>
  <c r="ER89" i="1"/>
  <c r="EP90" i="1"/>
  <c r="EQ90" i="1"/>
  <c r="ER90" i="1"/>
  <c r="EP91" i="1"/>
  <c r="EQ91" i="1"/>
  <c r="ER91" i="1"/>
  <c r="EP92" i="1"/>
  <c r="EQ92" i="1"/>
  <c r="ER92" i="1"/>
  <c r="EP95" i="1"/>
  <c r="EQ95" i="1"/>
  <c r="ER95" i="1"/>
  <c r="EP98" i="1"/>
  <c r="EQ98" i="1"/>
  <c r="ER98" i="1"/>
  <c r="EP99" i="1"/>
  <c r="EQ99" i="1"/>
  <c r="ER99" i="1"/>
  <c r="EP100" i="1"/>
  <c r="EQ100" i="1"/>
  <c r="ER100" i="1"/>
  <c r="EP102" i="1"/>
  <c r="EQ102" i="1"/>
  <c r="ER102" i="1"/>
  <c r="EP103" i="1"/>
  <c r="EQ103" i="1"/>
  <c r="ER103" i="1"/>
  <c r="EP104" i="1"/>
  <c r="EQ104" i="1"/>
  <c r="ER104" i="1"/>
  <c r="EP105" i="1"/>
  <c r="EQ105" i="1"/>
  <c r="ER105" i="1"/>
  <c r="EP106" i="1"/>
  <c r="EQ106" i="1"/>
  <c r="ER106" i="1"/>
  <c r="EP109" i="1"/>
  <c r="EQ109" i="1"/>
  <c r="ER109" i="1"/>
  <c r="EP110" i="1"/>
  <c r="EQ110" i="1"/>
  <c r="ER110" i="1"/>
  <c r="EP111" i="1"/>
  <c r="EQ111" i="1"/>
  <c r="ER111" i="1"/>
  <c r="EP113" i="1"/>
  <c r="EQ113" i="1"/>
  <c r="ER113" i="1"/>
  <c r="EP114" i="1"/>
  <c r="EQ114" i="1"/>
  <c r="ER114" i="1"/>
  <c r="EP117" i="1"/>
  <c r="EQ117" i="1"/>
  <c r="ER117" i="1"/>
  <c r="EP118" i="1"/>
  <c r="EQ118" i="1"/>
  <c r="ER118" i="1"/>
  <c r="EP120" i="1"/>
  <c r="EQ120" i="1"/>
  <c r="ER120" i="1"/>
  <c r="EP121" i="1"/>
  <c r="EQ121" i="1"/>
  <c r="ER121" i="1"/>
  <c r="EP122" i="1"/>
  <c r="EQ122" i="1"/>
  <c r="ER122" i="1"/>
  <c r="EP123" i="1"/>
  <c r="EQ123" i="1"/>
  <c r="ER123" i="1"/>
  <c r="EP124" i="1"/>
  <c r="EQ124" i="1"/>
  <c r="ER124" i="1"/>
  <c r="EP125" i="1"/>
  <c r="EQ125" i="1"/>
  <c r="ER125" i="1"/>
  <c r="EP126" i="1"/>
  <c r="EQ126" i="1"/>
  <c r="ER126" i="1"/>
  <c r="EP128" i="1"/>
  <c r="EQ128" i="1"/>
  <c r="ER128" i="1"/>
  <c r="EP129" i="1"/>
  <c r="EQ129" i="1"/>
  <c r="ER129" i="1"/>
  <c r="EP132" i="1"/>
  <c r="EQ132" i="1"/>
  <c r="ER132" i="1"/>
  <c r="EP133" i="1"/>
  <c r="EQ133" i="1"/>
  <c r="ER133" i="1"/>
  <c r="EP135" i="1"/>
  <c r="EQ135" i="1"/>
  <c r="ER135" i="1"/>
  <c r="EP136" i="1"/>
  <c r="EQ136" i="1"/>
  <c r="ER136" i="1"/>
  <c r="EP138" i="1"/>
  <c r="EQ138" i="1"/>
  <c r="ER138" i="1"/>
  <c r="EP139" i="1"/>
  <c r="EQ139" i="1"/>
  <c r="ER139" i="1"/>
  <c r="EP140" i="1"/>
  <c r="EQ140" i="1"/>
  <c r="ER140" i="1"/>
  <c r="EP141" i="1"/>
  <c r="EQ141" i="1"/>
  <c r="ER141" i="1"/>
  <c r="EP142" i="1"/>
  <c r="EQ142" i="1"/>
  <c r="ER142" i="1"/>
  <c r="EP145" i="1"/>
  <c r="EQ145" i="1"/>
  <c r="ER145" i="1"/>
  <c r="EP147" i="1"/>
  <c r="EQ147" i="1"/>
  <c r="ER147" i="1"/>
  <c r="EP148" i="1"/>
  <c r="EQ148" i="1"/>
  <c r="ER148" i="1"/>
  <c r="EP150" i="1"/>
  <c r="EQ150" i="1"/>
  <c r="ER150" i="1"/>
  <c r="EP152" i="1"/>
  <c r="EQ152" i="1"/>
  <c r="ER152" i="1"/>
  <c r="EP155" i="1"/>
  <c r="EQ155" i="1"/>
  <c r="ER155" i="1"/>
  <c r="EP158" i="1"/>
  <c r="EQ158" i="1"/>
  <c r="ER158" i="1"/>
  <c r="EP159" i="1"/>
  <c r="EQ159" i="1"/>
  <c r="ER159" i="1"/>
  <c r="EP160" i="1"/>
  <c r="EQ160" i="1"/>
  <c r="ER160" i="1"/>
  <c r="EP163" i="1"/>
  <c r="EQ163" i="1"/>
  <c r="ER163" i="1"/>
  <c r="EP164" i="1"/>
  <c r="EQ164" i="1"/>
  <c r="ER164" i="1"/>
  <c r="EP165" i="1"/>
  <c r="EQ165" i="1"/>
  <c r="ER165" i="1"/>
  <c r="EP166" i="1"/>
  <c r="EQ166" i="1"/>
  <c r="ER166" i="1"/>
  <c r="EP168" i="1"/>
  <c r="EQ168" i="1"/>
  <c r="ER168" i="1"/>
  <c r="EP170" i="1"/>
  <c r="EQ170" i="1"/>
  <c r="ER170" i="1"/>
  <c r="EP171" i="1"/>
  <c r="EQ171" i="1"/>
  <c r="ER171" i="1"/>
  <c r="EP173" i="1"/>
  <c r="EQ173" i="1"/>
  <c r="ER173" i="1"/>
  <c r="EP174" i="1"/>
  <c r="EQ174" i="1"/>
  <c r="ER174" i="1"/>
  <c r="EP175" i="1"/>
  <c r="EQ175" i="1"/>
  <c r="ER175" i="1"/>
  <c r="EP176" i="1"/>
  <c r="EQ176" i="1"/>
  <c r="ER176" i="1"/>
  <c r="EP177" i="1"/>
  <c r="EQ177" i="1"/>
  <c r="ER177" i="1"/>
  <c r="EP178" i="1"/>
  <c r="EQ178" i="1"/>
  <c r="ER178" i="1"/>
  <c r="EP179" i="1"/>
  <c r="EQ179" i="1"/>
  <c r="ER179" i="1"/>
  <c r="EP180" i="1"/>
  <c r="EQ180" i="1"/>
  <c r="ER180" i="1"/>
  <c r="EP181" i="1"/>
  <c r="EQ181" i="1"/>
  <c r="ER181" i="1"/>
  <c r="EP183" i="1"/>
  <c r="EQ183" i="1"/>
  <c r="ER183" i="1"/>
  <c r="EP184" i="1"/>
  <c r="EQ184" i="1"/>
  <c r="ER184" i="1"/>
  <c r="EP185" i="1"/>
  <c r="EQ185" i="1"/>
  <c r="ER185" i="1"/>
  <c r="EP186" i="1"/>
  <c r="EQ186" i="1"/>
  <c r="ER186" i="1"/>
  <c r="EP187" i="1"/>
  <c r="EQ187" i="1"/>
  <c r="ER187" i="1"/>
  <c r="EP188" i="1"/>
  <c r="EQ188" i="1"/>
  <c r="ER188" i="1"/>
  <c r="EP189" i="1"/>
  <c r="EQ189" i="1"/>
  <c r="ER189" i="1"/>
  <c r="EP191" i="1"/>
  <c r="EQ191" i="1"/>
  <c r="ER191" i="1"/>
  <c r="EP192" i="1"/>
  <c r="EQ192" i="1"/>
  <c r="ER192" i="1"/>
  <c r="EP193" i="1"/>
  <c r="EQ193" i="1"/>
  <c r="ER193" i="1"/>
  <c r="EP194" i="1"/>
  <c r="EQ194" i="1"/>
  <c r="ER194" i="1"/>
  <c r="EP195" i="1"/>
  <c r="EQ195" i="1"/>
  <c r="ER195" i="1"/>
  <c r="EP196" i="1"/>
  <c r="EQ196" i="1"/>
  <c r="ER196" i="1"/>
  <c r="EP197" i="1"/>
  <c r="EQ197" i="1"/>
  <c r="ER197" i="1"/>
  <c r="EP200" i="1"/>
  <c r="EQ200" i="1"/>
  <c r="ER200" i="1"/>
  <c r="EP203" i="1"/>
  <c r="EQ203" i="1"/>
  <c r="ER203" i="1"/>
  <c r="EP204" i="1"/>
  <c r="EQ204" i="1"/>
  <c r="ER204" i="1"/>
  <c r="EP206" i="1"/>
  <c r="EQ206" i="1"/>
  <c r="ER206" i="1"/>
  <c r="EP207" i="1"/>
  <c r="EQ207" i="1"/>
  <c r="ER207" i="1"/>
  <c r="EP209" i="1"/>
  <c r="EQ209" i="1"/>
  <c r="ER209" i="1"/>
  <c r="EP210" i="1"/>
  <c r="EQ210" i="1"/>
  <c r="ER210" i="1"/>
  <c r="EP212" i="1"/>
  <c r="EQ212" i="1"/>
  <c r="ER212" i="1"/>
  <c r="EP214" i="1"/>
  <c r="EQ214" i="1"/>
  <c r="ER214" i="1"/>
  <c r="EP216" i="1"/>
  <c r="EQ216" i="1"/>
  <c r="ER216" i="1"/>
  <c r="EP217" i="1"/>
  <c r="EQ217" i="1"/>
  <c r="ER217" i="1"/>
  <c r="ER221" i="1"/>
  <c r="EQ221" i="1"/>
  <c r="EP221" i="1"/>
  <c r="EO7" i="1"/>
  <c r="EO19" i="1"/>
  <c r="EO61" i="1"/>
  <c r="EO93" i="1"/>
  <c r="EO94" i="1"/>
  <c r="EO97" i="1"/>
  <c r="EO101" i="1"/>
  <c r="EO108" i="1"/>
  <c r="EO112" i="1"/>
  <c r="EO115" i="1"/>
  <c r="EO137" i="1"/>
  <c r="EO151" i="1"/>
  <c r="EO162" i="1"/>
  <c r="EO169" i="1"/>
  <c r="EO190" i="1"/>
  <c r="EO198" i="1"/>
  <c r="EO199" i="1"/>
  <c r="EO205" i="1"/>
  <c r="EO215" i="1"/>
  <c r="EO12" i="1"/>
  <c r="EO28" i="1"/>
  <c r="EO31" i="1"/>
  <c r="EO44" i="1"/>
  <c r="EO46" i="1"/>
  <c r="EO50" i="1"/>
  <c r="EO53" i="1"/>
  <c r="EO59" i="1"/>
  <c r="EO60" i="1"/>
  <c r="EO62" i="1"/>
  <c r="EO82" i="1"/>
  <c r="EO86" i="1"/>
  <c r="EO87" i="1"/>
  <c r="EO131" i="1"/>
  <c r="EO146" i="1"/>
  <c r="EO154" i="1"/>
  <c r="EO156" i="1"/>
  <c r="EO157" i="1"/>
  <c r="EO208" i="1"/>
  <c r="EO211" i="1"/>
  <c r="EO5" i="1"/>
  <c r="EO6" i="1"/>
  <c r="EO9" i="1"/>
  <c r="EO10" i="1"/>
  <c r="EO11" i="1"/>
  <c r="EO13" i="1"/>
  <c r="EO15" i="1"/>
  <c r="EO16" i="1"/>
  <c r="EO17" i="1"/>
  <c r="EO18" i="1"/>
  <c r="EO20" i="1"/>
  <c r="EO21" i="1"/>
  <c r="EO22" i="1"/>
  <c r="EO23" i="1"/>
  <c r="EO24" i="1"/>
  <c r="EO25" i="1"/>
  <c r="EO27" i="1"/>
  <c r="EO29" i="1"/>
  <c r="EO30" i="1"/>
  <c r="EO32" i="1"/>
  <c r="EO33" i="1"/>
  <c r="EO34" i="1"/>
  <c r="EO35" i="1"/>
  <c r="EO36" i="1"/>
  <c r="EO37" i="1"/>
  <c r="EO38" i="1"/>
  <c r="EO39" i="1"/>
  <c r="EO41" i="1"/>
  <c r="EO42" i="1"/>
  <c r="EO45" i="1"/>
  <c r="EO47" i="1"/>
  <c r="EO48" i="1"/>
  <c r="EO49" i="1"/>
  <c r="EO51" i="1"/>
  <c r="EO52" i="1"/>
  <c r="EO54" i="1"/>
  <c r="EO55" i="1"/>
  <c r="EO56" i="1"/>
  <c r="EO57" i="1"/>
  <c r="EO58" i="1"/>
  <c r="EO63" i="1"/>
  <c r="EO64" i="1"/>
  <c r="EO65" i="1"/>
  <c r="EO66" i="1"/>
  <c r="EO68" i="1"/>
  <c r="EO69" i="1"/>
  <c r="EO70" i="1"/>
  <c r="EO72" i="1"/>
  <c r="EO73" i="1"/>
  <c r="EO74" i="1"/>
  <c r="EO75" i="1"/>
  <c r="EO76" i="1"/>
  <c r="EO78" i="1"/>
  <c r="EO80" i="1"/>
  <c r="EO83" i="1"/>
  <c r="EO84" i="1"/>
  <c r="EO85" i="1"/>
  <c r="EO88" i="1"/>
  <c r="EO89" i="1"/>
  <c r="EO90" i="1"/>
  <c r="EO91" i="1"/>
  <c r="EO92" i="1"/>
  <c r="EO95" i="1"/>
  <c r="EO98" i="1"/>
  <c r="EO99" i="1"/>
  <c r="EO100" i="1"/>
  <c r="EO102" i="1"/>
  <c r="EO103" i="1"/>
  <c r="EO104" i="1"/>
  <c r="EO105" i="1"/>
  <c r="EO106" i="1"/>
  <c r="EO109" i="1"/>
  <c r="EO110" i="1"/>
  <c r="EO111" i="1"/>
  <c r="EO113" i="1"/>
  <c r="EO114" i="1"/>
  <c r="EO116" i="1"/>
  <c r="EO117" i="1"/>
  <c r="EO118" i="1"/>
  <c r="EO120" i="1"/>
  <c r="EO121" i="1"/>
  <c r="EO122" i="1"/>
  <c r="EO123" i="1"/>
  <c r="EO124" i="1"/>
  <c r="EO125" i="1"/>
  <c r="EO126" i="1"/>
  <c r="EO127" i="1"/>
  <c r="EO128" i="1"/>
  <c r="EO129" i="1"/>
  <c r="EO132" i="1"/>
  <c r="EO133" i="1"/>
  <c r="EO134" i="1"/>
  <c r="EO135" i="1"/>
  <c r="EO136" i="1"/>
  <c r="EO138" i="1"/>
  <c r="EO139" i="1"/>
  <c r="EO140" i="1"/>
  <c r="EO141" i="1"/>
  <c r="EO142" i="1"/>
  <c r="EO145" i="1"/>
  <c r="EO147" i="1"/>
  <c r="EO148" i="1"/>
  <c r="EO150" i="1"/>
  <c r="EO152" i="1"/>
  <c r="EO153" i="1"/>
  <c r="EO155" i="1"/>
  <c r="EO158" i="1"/>
  <c r="EO159" i="1"/>
  <c r="EO160" i="1"/>
  <c r="EO163" i="1"/>
  <c r="EO164" i="1"/>
  <c r="EO165" i="1"/>
  <c r="EO166" i="1"/>
  <c r="EO167" i="1"/>
  <c r="EO168" i="1"/>
  <c r="EO170" i="1"/>
  <c r="EO171" i="1"/>
  <c r="EO172" i="1"/>
  <c r="EO173" i="1"/>
  <c r="EO174" i="1"/>
  <c r="EO175" i="1"/>
  <c r="EO176" i="1"/>
  <c r="EO177" i="1"/>
  <c r="EO178" i="1"/>
  <c r="EO179" i="1"/>
  <c r="EO180" i="1"/>
  <c r="EO181" i="1"/>
  <c r="EO182" i="1"/>
  <c r="EO183" i="1"/>
  <c r="EO184" i="1"/>
  <c r="EO185" i="1"/>
  <c r="EO186" i="1"/>
  <c r="EO187" i="1"/>
  <c r="EO188" i="1"/>
  <c r="EO189" i="1"/>
  <c r="EO191" i="1"/>
  <c r="EO192" i="1"/>
  <c r="EO193" i="1"/>
  <c r="EO194" i="1"/>
  <c r="EO195" i="1"/>
  <c r="EO196" i="1"/>
  <c r="EO197" i="1"/>
  <c r="EO200" i="1"/>
  <c r="EO202" i="1"/>
  <c r="EO203" i="1"/>
  <c r="EO204" i="1"/>
  <c r="EO206" i="1"/>
  <c r="EO207" i="1"/>
  <c r="EO209" i="1"/>
  <c r="EO210" i="1"/>
  <c r="EO212" i="1"/>
  <c r="EO214" i="1"/>
  <c r="EO216" i="1"/>
  <c r="EO217" i="1"/>
  <c r="EO221" i="1"/>
  <c r="EN7" i="1"/>
  <c r="EN19" i="1"/>
  <c r="EN61" i="1"/>
  <c r="EN93" i="1"/>
  <c r="EN94" i="1"/>
  <c r="EN97" i="1"/>
  <c r="EN101" i="1"/>
  <c r="EN108" i="1"/>
  <c r="EN112" i="1"/>
  <c r="EN115" i="1"/>
  <c r="EN137" i="1"/>
  <c r="EN151" i="1"/>
  <c r="EN162" i="1"/>
  <c r="EN169" i="1"/>
  <c r="EN190" i="1"/>
  <c r="EN198" i="1"/>
  <c r="EN199" i="1"/>
  <c r="EN205" i="1"/>
  <c r="EN215" i="1"/>
  <c r="EN12" i="1"/>
  <c r="EN28" i="1"/>
  <c r="EN31" i="1"/>
  <c r="EN44" i="1"/>
  <c r="EN46" i="1"/>
  <c r="EN50" i="1"/>
  <c r="EN53" i="1"/>
  <c r="EN59" i="1"/>
  <c r="EN60" i="1"/>
  <c r="EN62" i="1"/>
  <c r="EN82" i="1"/>
  <c r="EN86" i="1"/>
  <c r="EN87" i="1"/>
  <c r="EN131" i="1"/>
  <c r="EN146" i="1"/>
  <c r="EN154" i="1"/>
  <c r="EN156" i="1"/>
  <c r="EN157" i="1"/>
  <c r="EN208" i="1"/>
  <c r="EN211" i="1"/>
  <c r="EN5" i="1"/>
  <c r="EN6" i="1"/>
  <c r="EN9" i="1"/>
  <c r="EN10" i="1"/>
  <c r="EN11" i="1"/>
  <c r="EN13" i="1"/>
  <c r="EN15" i="1"/>
  <c r="EN16" i="1"/>
  <c r="EN17" i="1"/>
  <c r="EN18" i="1"/>
  <c r="EN20" i="1"/>
  <c r="EN21" i="1"/>
  <c r="EN22" i="1"/>
  <c r="EN23" i="1"/>
  <c r="EN24" i="1"/>
  <c r="EN25" i="1"/>
  <c r="EN27" i="1"/>
  <c r="EN29" i="1"/>
  <c r="EN30" i="1"/>
  <c r="EN32" i="1"/>
  <c r="EN33" i="1"/>
  <c r="EN34" i="1"/>
  <c r="EN35" i="1"/>
  <c r="EN36" i="1"/>
  <c r="EN37" i="1"/>
  <c r="EN38" i="1"/>
  <c r="EN39" i="1"/>
  <c r="EN41" i="1"/>
  <c r="EN42" i="1"/>
  <c r="EN45" i="1"/>
  <c r="EN47" i="1"/>
  <c r="EN48" i="1"/>
  <c r="EN49" i="1"/>
  <c r="EN51" i="1"/>
  <c r="EN52" i="1"/>
  <c r="EN54" i="1"/>
  <c r="EN55" i="1"/>
  <c r="EN56" i="1"/>
  <c r="EN57" i="1"/>
  <c r="EN58" i="1"/>
  <c r="EN63" i="1"/>
  <c r="EN64" i="1"/>
  <c r="EN65" i="1"/>
  <c r="EN66" i="1"/>
  <c r="EN68" i="1"/>
  <c r="EN69" i="1"/>
  <c r="EN70" i="1"/>
  <c r="EN72" i="1"/>
  <c r="EN73" i="1"/>
  <c r="EN74" i="1"/>
  <c r="EN75" i="1"/>
  <c r="EN76" i="1"/>
  <c r="EN78" i="1"/>
  <c r="EN80" i="1"/>
  <c r="EN83" i="1"/>
  <c r="EN84" i="1"/>
  <c r="EN85" i="1"/>
  <c r="EN88" i="1"/>
  <c r="EN89" i="1"/>
  <c r="EN90" i="1"/>
  <c r="EN91" i="1"/>
  <c r="EN92" i="1"/>
  <c r="EN95" i="1"/>
  <c r="EN98" i="1"/>
  <c r="EN99" i="1"/>
  <c r="EN100" i="1"/>
  <c r="EN102" i="1"/>
  <c r="EN103" i="1"/>
  <c r="EN104" i="1"/>
  <c r="EN105" i="1"/>
  <c r="EN106" i="1"/>
  <c r="EN109" i="1"/>
  <c r="EN110" i="1"/>
  <c r="EN111" i="1"/>
  <c r="EN113" i="1"/>
  <c r="EN114" i="1"/>
  <c r="EN116" i="1"/>
  <c r="EN117" i="1"/>
  <c r="EN118" i="1"/>
  <c r="EN120" i="1"/>
  <c r="EN121" i="1"/>
  <c r="EN122" i="1"/>
  <c r="EN123" i="1"/>
  <c r="EN124" i="1"/>
  <c r="EN125" i="1"/>
  <c r="EN126" i="1"/>
  <c r="EN127" i="1"/>
  <c r="EN128" i="1"/>
  <c r="EN129" i="1"/>
  <c r="EN132" i="1"/>
  <c r="EN133" i="1"/>
  <c r="EN134" i="1"/>
  <c r="EN135" i="1"/>
  <c r="EN136" i="1"/>
  <c r="EN138" i="1"/>
  <c r="EN139" i="1"/>
  <c r="EN140" i="1"/>
  <c r="EN141" i="1"/>
  <c r="EN142" i="1"/>
  <c r="EN145" i="1"/>
  <c r="EN147" i="1"/>
  <c r="EN148" i="1"/>
  <c r="EN150" i="1"/>
  <c r="EN152" i="1"/>
  <c r="EN153" i="1"/>
  <c r="EN155" i="1"/>
  <c r="EN158" i="1"/>
  <c r="EN159" i="1"/>
  <c r="EN160" i="1"/>
  <c r="EN163" i="1"/>
  <c r="EN164" i="1"/>
  <c r="EN165" i="1"/>
  <c r="EN166" i="1"/>
  <c r="EN167" i="1"/>
  <c r="EN168" i="1"/>
  <c r="EN170" i="1"/>
  <c r="EN171" i="1"/>
  <c r="EN172" i="1"/>
  <c r="EN173" i="1"/>
  <c r="EN174" i="1"/>
  <c r="EN175" i="1"/>
  <c r="EN176" i="1"/>
  <c r="EN177" i="1"/>
  <c r="EN178" i="1"/>
  <c r="EN179" i="1"/>
  <c r="EN180" i="1"/>
  <c r="EN181" i="1"/>
  <c r="EN182" i="1"/>
  <c r="EN183" i="1"/>
  <c r="EN184" i="1"/>
  <c r="EN185" i="1"/>
  <c r="EN186" i="1"/>
  <c r="EN187" i="1"/>
  <c r="EN188" i="1"/>
  <c r="EN189" i="1"/>
  <c r="EN191" i="1"/>
  <c r="EN192" i="1"/>
  <c r="EN193" i="1"/>
  <c r="EN194" i="1"/>
  <c r="EN195" i="1"/>
  <c r="EN196" i="1"/>
  <c r="EN197" i="1"/>
  <c r="EN200" i="1"/>
  <c r="EN202" i="1"/>
  <c r="EN203" i="1"/>
  <c r="EN204" i="1"/>
  <c r="EN206" i="1"/>
  <c r="EN207" i="1"/>
  <c r="EN209" i="1"/>
  <c r="EN210" i="1"/>
  <c r="EN212" i="1"/>
  <c r="EN214" i="1"/>
  <c r="EN216" i="1"/>
  <c r="EN217" i="1"/>
  <c r="EN221" i="1"/>
  <c r="EM221" i="1"/>
  <c r="EL221" i="1"/>
  <c r="EK221" i="1"/>
  <c r="EJ221" i="1"/>
  <c r="EI221" i="1"/>
  <c r="EH221" i="1"/>
  <c r="ER220" i="1"/>
  <c r="EQ220" i="1"/>
  <c r="EP220" i="1"/>
  <c r="EO220" i="1"/>
  <c r="EN220" i="1"/>
  <c r="EM220" i="1"/>
  <c r="EL220" i="1"/>
  <c r="EK220" i="1"/>
  <c r="EJ220" i="1"/>
  <c r="EI220" i="1"/>
  <c r="EH220" i="1"/>
  <c r="ER219" i="1"/>
  <c r="EQ219" i="1"/>
  <c r="EP219" i="1"/>
  <c r="EO219" i="1"/>
  <c r="EN219" i="1"/>
  <c r="EM219" i="1"/>
  <c r="EL219" i="1"/>
  <c r="EK219" i="1"/>
  <c r="EJ219" i="1"/>
  <c r="EI219" i="1"/>
  <c r="EH219" i="1"/>
  <c r="EF221" i="1"/>
  <c r="EE221" i="1"/>
  <c r="EF220" i="1"/>
  <c r="EE220" i="1"/>
  <c r="EF219" i="1"/>
  <c r="EE219" i="1"/>
  <c r="FW221" i="1"/>
  <c r="FW220" i="1"/>
  <c r="FW219" i="1"/>
  <c r="FU221" i="1"/>
  <c r="FT221" i="1"/>
  <c r="FS221" i="1"/>
  <c r="FR221" i="1"/>
  <c r="FQ221" i="1"/>
  <c r="FU220" i="1"/>
  <c r="FT220" i="1"/>
  <c r="FS220" i="1"/>
  <c r="FR220" i="1"/>
  <c r="FQ220" i="1"/>
  <c r="FU219" i="1"/>
  <c r="FT219" i="1"/>
  <c r="FS219" i="1"/>
  <c r="FR219" i="1"/>
  <c r="FQ219" i="1"/>
  <c r="GF221" i="1"/>
  <c r="GE221" i="1"/>
  <c r="GD221" i="1"/>
  <c r="GC221" i="1"/>
  <c r="GB221" i="1"/>
  <c r="GA221" i="1"/>
  <c r="FZ221" i="1"/>
  <c r="GF220" i="1"/>
  <c r="GE220" i="1"/>
  <c r="GD220" i="1"/>
  <c r="GC220" i="1"/>
  <c r="GB220" i="1"/>
  <c r="GA220" i="1"/>
  <c r="FZ220" i="1"/>
  <c r="GF219" i="1"/>
  <c r="GE219" i="1"/>
  <c r="GD219" i="1"/>
  <c r="GC219" i="1"/>
  <c r="GB219" i="1"/>
  <c r="GA219" i="1"/>
  <c r="FZ219" i="1"/>
  <c r="FV221" i="1"/>
  <c r="FX221" i="1"/>
  <c r="FV220" i="1"/>
  <c r="FX220" i="1"/>
  <c r="FV219" i="1"/>
  <c r="FX219" i="1"/>
  <c r="DY220" i="1"/>
  <c r="DY219" i="1"/>
  <c r="CM221" i="1"/>
  <c r="CM220" i="1"/>
  <c r="CM219" i="1"/>
  <c r="DX220" i="1"/>
  <c r="DX219" i="1"/>
  <c r="DW220" i="1"/>
  <c r="DW219" i="1"/>
  <c r="FI204" i="1"/>
  <c r="FI111" i="1"/>
  <c r="FI65" i="1"/>
  <c r="FI164" i="1"/>
  <c r="FI22" i="1"/>
  <c r="FI113" i="1"/>
  <c r="FI117" i="1"/>
  <c r="FI39" i="1"/>
  <c r="FI74" i="1"/>
  <c r="FI133" i="1"/>
  <c r="FI21" i="1"/>
  <c r="FI16" i="1"/>
  <c r="FI187" i="1"/>
  <c r="FI75" i="1"/>
  <c r="FI160" i="1"/>
  <c r="FI89" i="1"/>
  <c r="FI13" i="1"/>
  <c r="FI102" i="1"/>
  <c r="FI143" i="1"/>
  <c r="FI52" i="1"/>
  <c r="FI35" i="1"/>
  <c r="FI176" i="1"/>
  <c r="FI43" i="1"/>
  <c r="FI98" i="1"/>
  <c r="FI138" i="1"/>
  <c r="FI69" i="1"/>
  <c r="FI80" i="1"/>
  <c r="FI213" i="1"/>
  <c r="FI55" i="1"/>
  <c r="FI109" i="1"/>
  <c r="FI159" i="1"/>
  <c r="FI165" i="1"/>
  <c r="FI36" i="1"/>
  <c r="FI161" i="1"/>
  <c r="FI173" i="1"/>
  <c r="FI105" i="1"/>
  <c r="FI206" i="1"/>
  <c r="FI17" i="1"/>
  <c r="FI70" i="1"/>
  <c r="FI183" i="1"/>
  <c r="FI189" i="1"/>
  <c r="FI122" i="1"/>
  <c r="FI62" i="1"/>
  <c r="FI14" i="1"/>
  <c r="FI25" i="1"/>
  <c r="FI184" i="1"/>
  <c r="FI30" i="1"/>
  <c r="FI29" i="1"/>
  <c r="FI23" i="1"/>
  <c r="FI48" i="1"/>
  <c r="FI180" i="1"/>
  <c r="FI175" i="1"/>
  <c r="FI99" i="1"/>
  <c r="FI126" i="1"/>
  <c r="FI208" i="1"/>
  <c r="FI100" i="1"/>
  <c r="FI163" i="1"/>
  <c r="FI41" i="1"/>
  <c r="FI63" i="1"/>
  <c r="FI212" i="1"/>
  <c r="FI78" i="1"/>
  <c r="FI118" i="1"/>
  <c r="FI207" i="1"/>
  <c r="FI10" i="1"/>
  <c r="FI209" i="1"/>
  <c r="FI18" i="1"/>
  <c r="FI200" i="1"/>
  <c r="FI64" i="1"/>
  <c r="FI86" i="1"/>
  <c r="FI72" i="1"/>
  <c r="FI73" i="1"/>
  <c r="FI195" i="1"/>
  <c r="FI42" i="1"/>
  <c r="FI139" i="1"/>
  <c r="FI114" i="1"/>
  <c r="FI197" i="1"/>
  <c r="FI44" i="1"/>
  <c r="FI192" i="1"/>
  <c r="FI33" i="1"/>
  <c r="FI84" i="1"/>
  <c r="FI85" i="1"/>
  <c r="FI56" i="1"/>
  <c r="FI54" i="1"/>
  <c r="FI136" i="1"/>
  <c r="FI178" i="1"/>
  <c r="FI12" i="1"/>
  <c r="FI217" i="1"/>
  <c r="FI147" i="1"/>
  <c r="FI119" i="1"/>
  <c r="FI28" i="1"/>
  <c r="FI191" i="1"/>
  <c r="FI112" i="1"/>
  <c r="FI171" i="1"/>
  <c r="FI179" i="1"/>
  <c r="FI37" i="1"/>
  <c r="FI150" i="1"/>
  <c r="FI188" i="1"/>
  <c r="FI46" i="1"/>
  <c r="FI142" i="1"/>
  <c r="FI66" i="1"/>
  <c r="FI145" i="1"/>
  <c r="FI148" i="1"/>
  <c r="FI131" i="1"/>
  <c r="FI49" i="1"/>
  <c r="FI110" i="1"/>
  <c r="FI31" i="1"/>
  <c r="FI216" i="1"/>
  <c r="FI129" i="1"/>
  <c r="FI193" i="1"/>
  <c r="FI57" i="1"/>
  <c r="FI137" i="1"/>
  <c r="FI203" i="1"/>
  <c r="FI34" i="1"/>
  <c r="FI135" i="1"/>
  <c r="FI38" i="1"/>
  <c r="FI103" i="1"/>
  <c r="FI146" i="1"/>
  <c r="FI97" i="1"/>
  <c r="FI125" i="1"/>
  <c r="FI15" i="1"/>
  <c r="FI47" i="1"/>
  <c r="FI106" i="1"/>
  <c r="FI92" i="1"/>
  <c r="FI95" i="1"/>
  <c r="FI82" i="1"/>
  <c r="FI7" i="1"/>
  <c r="FI87" i="1"/>
  <c r="FI185" i="1"/>
  <c r="FI60" i="1"/>
  <c r="FI61" i="1"/>
  <c r="FI83" i="1"/>
  <c r="FI128" i="1"/>
  <c r="FI24" i="1"/>
  <c r="FI156" i="1"/>
  <c r="FI170" i="1"/>
  <c r="FI157" i="1"/>
  <c r="FI121" i="1"/>
  <c r="FI215" i="1"/>
  <c r="FI88" i="1"/>
  <c r="FI186" i="1"/>
  <c r="FI120" i="1"/>
  <c r="FI158" i="1"/>
  <c r="FI90" i="1"/>
  <c r="FI168" i="1"/>
  <c r="FI53" i="1"/>
  <c r="FI198" i="1"/>
  <c r="FI211" i="1"/>
  <c r="FI76" i="1"/>
  <c r="FI190" i="1"/>
  <c r="FI6" i="1"/>
  <c r="FI59" i="1"/>
  <c r="FI199" i="1"/>
  <c r="FI123" i="1"/>
  <c r="FI94" i="1"/>
  <c r="FI154" i="1"/>
  <c r="FI181" i="1"/>
  <c r="FI68" i="1"/>
  <c r="FI196" i="1"/>
  <c r="FI50" i="1"/>
  <c r="FI141" i="1"/>
  <c r="FI174" i="1"/>
  <c r="FI194" i="1"/>
  <c r="FI93" i="1"/>
  <c r="FI132" i="1"/>
  <c r="FI214" i="1"/>
  <c r="FI27" i="1"/>
  <c r="FI20" i="1"/>
  <c r="FI144" i="1"/>
  <c r="FI166" i="1"/>
  <c r="FI45" i="1"/>
  <c r="FI130" i="1"/>
  <c r="FI155" i="1"/>
  <c r="FI51" i="1"/>
  <c r="FI101" i="1"/>
  <c r="FI71" i="1"/>
  <c r="FI5" i="1"/>
  <c r="FI124" i="1"/>
  <c r="FI210" i="1"/>
  <c r="FI91" i="1"/>
  <c r="FI32" i="1"/>
  <c r="FI177" i="1"/>
  <c r="FI115" i="1"/>
  <c r="FI152" i="1"/>
  <c r="FI81" i="1"/>
  <c r="FI151" i="1"/>
  <c r="FI169" i="1"/>
  <c r="FI19" i="1"/>
  <c r="FI108" i="1"/>
  <c r="FI205" i="1"/>
  <c r="FI162" i="1"/>
  <c r="FI8" i="1"/>
  <c r="FI9" i="1"/>
  <c r="FI11" i="1"/>
  <c r="FI26" i="1"/>
  <c r="FI40" i="1"/>
  <c r="FI58" i="1"/>
  <c r="FI67" i="1"/>
  <c r="FI77" i="1"/>
  <c r="FI79" i="1"/>
  <c r="FI96" i="1"/>
  <c r="FI104" i="1"/>
  <c r="FI107" i="1"/>
  <c r="FI116" i="1"/>
  <c r="FI127" i="1"/>
  <c r="FI134" i="1"/>
  <c r="FI149" i="1"/>
  <c r="FI153" i="1"/>
  <c r="FI167" i="1"/>
  <c r="FI172" i="1"/>
  <c r="FI182" i="1"/>
  <c r="FI201" i="1"/>
  <c r="FI202" i="1"/>
  <c r="FI221" i="1"/>
  <c r="FI220" i="1"/>
  <c r="FH219" i="1"/>
  <c r="FI219" i="1"/>
  <c r="FP221" i="1"/>
  <c r="FO221" i="1"/>
  <c r="FN221" i="1"/>
  <c r="FM221" i="1"/>
  <c r="FL221" i="1"/>
  <c r="FK221" i="1"/>
  <c r="FJ221" i="1"/>
  <c r="FG221" i="1"/>
  <c r="FF221" i="1"/>
  <c r="FP220" i="1"/>
  <c r="FO220" i="1"/>
  <c r="FN220" i="1"/>
  <c r="FM220" i="1"/>
  <c r="FL220" i="1"/>
  <c r="FK220" i="1"/>
  <c r="FJ220" i="1"/>
  <c r="FG220" i="1"/>
  <c r="FF220" i="1"/>
  <c r="FP219" i="1"/>
  <c r="FO219" i="1"/>
  <c r="FN219" i="1"/>
  <c r="FM219" i="1"/>
  <c r="FL219" i="1"/>
  <c r="FK219" i="1"/>
  <c r="FJ219" i="1"/>
  <c r="FG219" i="1"/>
  <c r="FF219" i="1"/>
  <c r="AA221" i="1"/>
  <c r="AA220" i="1"/>
  <c r="AA219" i="1"/>
  <c r="FY221" i="1"/>
  <c r="FY220" i="1"/>
  <c r="FY219" i="1"/>
  <c r="S221" i="1"/>
  <c r="S220" i="1"/>
  <c r="S219" i="1"/>
  <c r="U221" i="1"/>
  <c r="T221" i="1"/>
  <c r="U220" i="1"/>
  <c r="T220" i="1"/>
  <c r="U219" i="1"/>
  <c r="T219" i="1"/>
  <c r="R221" i="1"/>
  <c r="R220" i="1"/>
  <c r="R219" i="1"/>
  <c r="Q221" i="1"/>
  <c r="Q220" i="1"/>
  <c r="Q219" i="1"/>
  <c r="DV220" i="1"/>
  <c r="DV219" i="1"/>
  <c r="DU220" i="1"/>
  <c r="DU219" i="1"/>
  <c r="EX220" i="1"/>
  <c r="EX219" i="1"/>
  <c r="X221" i="1"/>
  <c r="W221" i="1"/>
  <c r="X220" i="1"/>
  <c r="W220" i="1"/>
  <c r="X219" i="1"/>
  <c r="W219" i="1"/>
  <c r="N221" i="1"/>
  <c r="N220" i="1"/>
  <c r="N219" i="1"/>
  <c r="O221" i="1"/>
  <c r="O220" i="1"/>
  <c r="O219" i="1"/>
  <c r="C219" i="1"/>
  <c r="G221" i="1"/>
  <c r="F221" i="1"/>
  <c r="E221" i="1"/>
  <c r="D221" i="1"/>
  <c r="G220" i="1"/>
  <c r="F220" i="1"/>
  <c r="E220" i="1"/>
  <c r="D220" i="1"/>
  <c r="G219" i="1"/>
  <c r="F219" i="1"/>
  <c r="E219" i="1"/>
  <c r="D219" i="1"/>
  <c r="EW220" i="1"/>
  <c r="EV220" i="1"/>
  <c r="EW219" i="1"/>
  <c r="EV219" i="1"/>
  <c r="DT220" i="1"/>
  <c r="DS220" i="1"/>
  <c r="DR220" i="1"/>
  <c r="DQ220" i="1"/>
  <c r="DP220" i="1"/>
  <c r="DO220" i="1"/>
  <c r="DN220" i="1"/>
  <c r="DM220" i="1"/>
  <c r="DL220" i="1"/>
  <c r="DK220" i="1"/>
  <c r="DJ220" i="1"/>
  <c r="DI220" i="1"/>
  <c r="DH220" i="1"/>
  <c r="DG220" i="1"/>
  <c r="DF220" i="1"/>
  <c r="AZ220" i="1"/>
  <c r="BK220" i="1"/>
  <c r="BL220" i="1"/>
  <c r="BM220" i="1"/>
  <c r="BT220" i="1"/>
  <c r="CP220" i="1"/>
  <c r="CQ220" i="1"/>
  <c r="CR220" i="1"/>
  <c r="BP220" i="1"/>
  <c r="CV220" i="1"/>
  <c r="BQ220" i="1"/>
  <c r="CO220" i="1"/>
  <c r="DA97" i="1"/>
  <c r="DA70" i="1"/>
  <c r="DA121" i="1"/>
  <c r="DA142" i="1"/>
  <c r="DA188" i="1"/>
  <c r="DA189" i="1"/>
  <c r="DA16" i="1"/>
  <c r="DA75" i="1"/>
  <c r="DA206" i="1"/>
  <c r="DA56" i="1"/>
  <c r="DA150" i="1"/>
  <c r="DA15" i="1"/>
  <c r="DA78" i="1"/>
  <c r="DA207" i="1"/>
  <c r="DA9" i="1"/>
  <c r="DA23" i="1"/>
  <c r="DA69" i="1"/>
  <c r="DA90" i="1"/>
  <c r="DA95" i="1"/>
  <c r="DA98" i="1"/>
  <c r="DA99" i="1"/>
  <c r="DA100" i="1"/>
  <c r="DA116" i="1"/>
  <c r="DA118" i="1"/>
  <c r="DA134" i="1"/>
  <c r="DA145" i="1"/>
  <c r="DA160" i="1"/>
  <c r="DA180" i="1"/>
  <c r="DA220" i="1"/>
  <c r="DB220" i="1"/>
  <c r="CW220" i="1"/>
  <c r="CX220" i="1"/>
  <c r="DC220" i="1"/>
  <c r="DD220" i="1"/>
  <c r="DE220" i="1"/>
  <c r="CS220" i="1"/>
  <c r="CT220" i="1"/>
  <c r="CU220" i="1"/>
  <c r="BU220" i="1"/>
  <c r="BV220" i="1"/>
  <c r="BW220" i="1"/>
  <c r="BX220" i="1"/>
  <c r="BY220" i="1"/>
  <c r="BZ220" i="1"/>
  <c r="CA220" i="1"/>
  <c r="CB220" i="1"/>
  <c r="CC220" i="1"/>
  <c r="CD220" i="1"/>
  <c r="CE220" i="1"/>
  <c r="CF220" i="1"/>
  <c r="CG220" i="1"/>
  <c r="CH220" i="1"/>
  <c r="CI220" i="1"/>
  <c r="CJ220" i="1"/>
  <c r="ED220" i="1"/>
  <c r="EC220" i="1"/>
  <c r="EB220" i="1"/>
  <c r="EG220" i="1"/>
  <c r="ES220" i="1"/>
  <c r="ET220" i="1"/>
  <c r="EU220" i="1"/>
  <c r="EZ220" i="1"/>
  <c r="FA220" i="1"/>
  <c r="FB220" i="1"/>
  <c r="FC220" i="1"/>
  <c r="FD220" i="1"/>
  <c r="FE220" i="1"/>
  <c r="AZ221" i="1"/>
  <c r="BK221" i="1"/>
  <c r="BL221" i="1"/>
  <c r="BM221" i="1"/>
  <c r="BT221" i="1"/>
  <c r="CP221" i="1"/>
  <c r="CQ221" i="1"/>
  <c r="CR221" i="1"/>
  <c r="BP221" i="1"/>
  <c r="CV221" i="1"/>
  <c r="BQ221" i="1"/>
  <c r="CO221" i="1"/>
  <c r="DA221" i="1"/>
  <c r="DB221" i="1"/>
  <c r="CW221" i="1"/>
  <c r="CX221" i="1"/>
  <c r="DC221" i="1"/>
  <c r="DD221" i="1"/>
  <c r="DE221" i="1"/>
  <c r="CS221" i="1"/>
  <c r="CT221" i="1"/>
  <c r="CU221" i="1"/>
  <c r="BU221" i="1"/>
  <c r="BV221" i="1"/>
  <c r="BW221" i="1"/>
  <c r="BX221" i="1"/>
  <c r="BY221" i="1"/>
  <c r="BZ221" i="1"/>
  <c r="CA221" i="1"/>
  <c r="CB221" i="1"/>
  <c r="CC221" i="1"/>
  <c r="CD221" i="1"/>
  <c r="CE221" i="1"/>
  <c r="CF221" i="1"/>
  <c r="CG221" i="1"/>
  <c r="CH221" i="1"/>
  <c r="CI221" i="1"/>
  <c r="CJ221" i="1"/>
  <c r="ED221" i="1"/>
  <c r="EC221" i="1"/>
  <c r="EB221" i="1"/>
  <c r="EG221" i="1"/>
  <c r="ES221" i="1"/>
  <c r="ET221" i="1"/>
  <c r="EU221" i="1"/>
  <c r="EZ221" i="1"/>
  <c r="FA221" i="1"/>
  <c r="FB221" i="1"/>
  <c r="FC221" i="1"/>
  <c r="FD221" i="1"/>
  <c r="FE221" i="1"/>
  <c r="EU219" i="1"/>
  <c r="FE219" i="1"/>
  <c r="FD219" i="1"/>
  <c r="FC219" i="1"/>
  <c r="FB219" i="1"/>
  <c r="FA219" i="1"/>
  <c r="EZ219" i="1"/>
  <c r="ET219" i="1"/>
  <c r="ES219" i="1"/>
  <c r="Z221" i="1"/>
  <c r="Y221" i="1"/>
  <c r="Z220" i="1"/>
  <c r="Y220" i="1"/>
  <c r="Z219" i="1"/>
  <c r="Y219" i="1"/>
  <c r="BU219" i="1"/>
  <c r="CJ219" i="1"/>
  <c r="CI219" i="1"/>
  <c r="CH219" i="1"/>
  <c r="CG219" i="1"/>
  <c r="CF219" i="1"/>
  <c r="CE219" i="1"/>
  <c r="CD219" i="1"/>
  <c r="CC219" i="1"/>
  <c r="CB219" i="1"/>
  <c r="CA219" i="1"/>
  <c r="BZ219" i="1"/>
  <c r="BY219" i="1"/>
  <c r="BX219" i="1"/>
  <c r="BW219" i="1"/>
  <c r="BV219" i="1"/>
  <c r="CU219" i="1"/>
  <c r="CT219" i="1"/>
  <c r="CS219" i="1"/>
  <c r="DE219" i="1"/>
  <c r="DD219" i="1"/>
  <c r="DC219" i="1"/>
  <c r="CX219" i="1"/>
  <c r="CW219" i="1"/>
  <c r="DB219" i="1"/>
  <c r="CO219" i="1"/>
  <c r="BQ219" i="1"/>
  <c r="BP219" i="1"/>
  <c r="DA219" i="1"/>
  <c r="CR219" i="1"/>
  <c r="CQ219" i="1"/>
  <c r="CP219" i="1"/>
  <c r="AE221" i="1"/>
  <c r="AE220" i="1"/>
  <c r="AE219" i="1"/>
  <c r="BN221" i="1"/>
  <c r="AG5" i="1"/>
  <c r="AH221" i="1"/>
  <c r="AG153" i="1"/>
  <c r="AG194" i="1"/>
  <c r="AG132" i="1"/>
  <c r="AG84" i="1"/>
  <c r="AG178" i="1"/>
  <c r="AG127" i="1"/>
  <c r="AG138" i="1"/>
  <c r="AG114" i="1"/>
  <c r="AG104" i="1"/>
  <c r="AG177" i="1"/>
  <c r="AG168" i="1"/>
  <c r="AG64" i="1"/>
  <c r="AG39" i="1"/>
  <c r="AG47" i="1"/>
  <c r="AG210" i="1"/>
  <c r="AG128" i="1"/>
  <c r="AG35" i="1"/>
  <c r="AG214" i="1"/>
  <c r="AG73" i="1"/>
  <c r="AG122" i="1"/>
  <c r="AG165" i="1"/>
  <c r="AG166" i="1"/>
  <c r="AG196" i="1"/>
  <c r="AG192" i="1"/>
  <c r="AG173" i="1"/>
  <c r="AG29" i="1"/>
  <c r="AG63" i="1"/>
  <c r="AG125" i="1"/>
  <c r="AG216" i="1"/>
  <c r="AG57" i="1"/>
  <c r="AG146" i="1"/>
  <c r="AG27" i="1"/>
  <c r="AG85" i="1"/>
  <c r="AG147" i="1"/>
  <c r="AG144" i="1"/>
  <c r="AG101" i="1"/>
  <c r="AG34" i="1"/>
  <c r="AG58" i="1"/>
  <c r="AG41" i="1"/>
  <c r="AG109" i="1"/>
  <c r="AG42" i="1"/>
  <c r="AG36" i="1"/>
  <c r="AG155" i="1"/>
  <c r="AG71" i="1"/>
  <c r="AG135" i="1"/>
  <c r="AG113" i="1"/>
  <c r="AG170" i="1"/>
  <c r="AG6" i="1"/>
  <c r="AG66" i="1"/>
  <c r="AG121" i="1"/>
  <c r="AG83" i="1"/>
  <c r="AG203" i="1"/>
  <c r="AG25" i="1"/>
  <c r="AG48" i="1"/>
  <c r="AG195" i="1"/>
  <c r="AG191" i="1"/>
  <c r="AG172" i="1"/>
  <c r="AG124" i="1"/>
  <c r="AG13" i="1"/>
  <c r="AG49" i="1"/>
  <c r="AG76" i="1"/>
  <c r="AG141" i="1"/>
  <c r="AG143" i="1"/>
  <c r="AG184" i="1"/>
  <c r="AG186" i="1"/>
  <c r="AG87" i="1"/>
  <c r="AG28" i="1"/>
  <c r="AG94" i="1"/>
  <c r="AG103" i="1"/>
  <c r="AG171" i="1"/>
  <c r="AG24" i="1"/>
  <c r="AG30" i="1"/>
  <c r="AG61" i="1"/>
  <c r="AG74" i="1"/>
  <c r="AG133" i="1"/>
  <c r="AG80" i="1"/>
  <c r="AG181" i="1"/>
  <c r="AG10" i="1"/>
  <c r="AG185" i="1"/>
  <c r="AG182" i="1"/>
  <c r="AG20" i="1"/>
  <c r="AG37" i="1"/>
  <c r="AG215" i="1"/>
  <c r="AG190" i="1"/>
  <c r="AG51" i="1"/>
  <c r="AG183" i="1"/>
  <c r="AG120" i="1"/>
  <c r="AG62" i="1"/>
  <c r="AG212" i="1"/>
  <c r="AG97" i="1"/>
  <c r="AG217" i="1"/>
  <c r="AG140" i="1"/>
  <c r="AG17" i="1"/>
  <c r="AG136" i="1"/>
  <c r="AG99" i="1"/>
  <c r="AG14" i="1"/>
  <c r="AG187" i="1"/>
  <c r="AG68" i="1"/>
  <c r="AG152" i="1"/>
  <c r="AG137" i="1"/>
  <c r="AG198" i="1"/>
  <c r="AG112" i="1"/>
  <c r="AG126" i="1"/>
  <c r="AG11" i="1"/>
  <c r="AG72" i="1"/>
  <c r="AG129" i="1"/>
  <c r="AG19" i="1"/>
  <c r="AG50" i="1"/>
  <c r="AG156" i="1"/>
  <c r="AG82" i="1"/>
  <c r="AG151" i="1"/>
  <c r="AG158" i="1"/>
  <c r="AG92" i="1"/>
  <c r="AG60" i="1"/>
  <c r="AG59" i="1"/>
  <c r="AG209" i="1"/>
  <c r="AG157" i="1"/>
  <c r="AG54" i="1"/>
  <c r="AG148" i="1"/>
  <c r="AG154" i="1"/>
  <c r="AG200" i="1"/>
  <c r="AG21" i="1"/>
  <c r="AG91" i="1"/>
  <c r="AG193" i="1"/>
  <c r="AG102" i="1"/>
  <c r="AG7" i="1"/>
  <c r="AG123" i="1"/>
  <c r="AG204" i="1"/>
  <c r="AG46" i="1"/>
  <c r="AG106" i="1"/>
  <c r="AG52" i="1"/>
  <c r="AG199" i="1"/>
  <c r="AG179" i="1"/>
  <c r="AG45" i="1"/>
  <c r="AG176" i="1"/>
  <c r="AG208" i="1"/>
  <c r="AG22" i="1"/>
  <c r="AG197" i="1"/>
  <c r="AG174" i="1"/>
  <c r="AG44" i="1"/>
  <c r="AG18" i="1"/>
  <c r="AG32" i="1"/>
  <c r="AG93" i="1"/>
  <c r="AG12" i="1"/>
  <c r="AG131" i="1"/>
  <c r="AG31" i="1"/>
  <c r="AG115" i="1"/>
  <c r="AG26" i="1"/>
  <c r="AG211" i="1"/>
  <c r="AG205" i="1"/>
  <c r="AG88" i="1"/>
  <c r="AG162" i="1"/>
  <c r="AG108" i="1"/>
  <c r="AG169" i="1"/>
  <c r="AG119" i="1"/>
  <c r="AG8" i="1"/>
  <c r="AG9" i="1"/>
  <c r="AG15" i="1"/>
  <c r="AG16" i="1"/>
  <c r="AG23" i="1"/>
  <c r="AG33" i="1"/>
  <c r="AG38" i="1"/>
  <c r="AG40" i="1"/>
  <c r="AG43" i="1"/>
  <c r="AG53" i="1"/>
  <c r="AG55" i="1"/>
  <c r="AG56" i="1"/>
  <c r="AG65" i="1"/>
  <c r="AG67" i="1"/>
  <c r="AG69" i="1"/>
  <c r="AG70" i="1"/>
  <c r="AG75" i="1"/>
  <c r="AG77" i="1"/>
  <c r="AG78" i="1"/>
  <c r="AG79" i="1"/>
  <c r="AG81" i="1"/>
  <c r="AG86" i="1"/>
  <c r="AG89" i="1"/>
  <c r="AG90" i="1"/>
  <c r="AG95" i="1"/>
  <c r="AG96" i="1"/>
  <c r="AG98" i="1"/>
  <c r="AG100" i="1"/>
  <c r="AG105" i="1"/>
  <c r="AG107" i="1"/>
  <c r="AG111" i="1"/>
  <c r="AG116" i="1"/>
  <c r="AG117" i="1"/>
  <c r="AG118" i="1"/>
  <c r="AG130" i="1"/>
  <c r="AG134" i="1"/>
  <c r="AG139" i="1"/>
  <c r="AG142" i="1"/>
  <c r="AG145" i="1"/>
  <c r="AG149" i="1"/>
  <c r="AG150" i="1"/>
  <c r="AG159" i="1"/>
  <c r="AG160" i="1"/>
  <c r="AG161" i="1"/>
  <c r="AG163" i="1"/>
  <c r="AG164" i="1"/>
  <c r="AG167" i="1"/>
  <c r="AG175" i="1"/>
  <c r="AG180" i="1"/>
  <c r="AG188" i="1"/>
  <c r="AG189" i="1"/>
  <c r="AG201" i="1"/>
  <c r="AG202" i="1"/>
  <c r="AG206" i="1"/>
  <c r="AG207" i="1"/>
  <c r="AG213" i="1"/>
  <c r="AG221" i="1"/>
  <c r="AF221" i="1"/>
  <c r="BJ221" i="1"/>
  <c r="BG221" i="1"/>
  <c r="BI221" i="1"/>
  <c r="AB221" i="1"/>
  <c r="BH221" i="1"/>
  <c r="BF221" i="1"/>
  <c r="V221" i="1"/>
  <c r="P221" i="1"/>
  <c r="C221" i="1"/>
  <c r="BN220" i="1"/>
  <c r="AH220" i="1"/>
  <c r="AG220" i="1"/>
  <c r="AF220" i="1"/>
  <c r="BJ220" i="1"/>
  <c r="BG220" i="1"/>
  <c r="BI220" i="1"/>
  <c r="AB220" i="1"/>
  <c r="BH220" i="1"/>
  <c r="BF220" i="1"/>
  <c r="V220" i="1"/>
  <c r="P220" i="1"/>
  <c r="C220" i="1"/>
  <c r="EG219" i="1"/>
  <c r="EB219" i="1"/>
  <c r="EC219" i="1"/>
  <c r="ED219" i="1"/>
  <c r="EA219" i="1"/>
  <c r="DZ219" i="1"/>
  <c r="DT219" i="1"/>
  <c r="DS219" i="1"/>
  <c r="DR219" i="1"/>
  <c r="DQ219" i="1"/>
  <c r="DP219" i="1"/>
  <c r="DO219" i="1"/>
  <c r="DN219" i="1"/>
  <c r="DM219" i="1"/>
  <c r="DL219" i="1"/>
  <c r="DK219" i="1"/>
  <c r="DJ219" i="1"/>
  <c r="DI219" i="1"/>
  <c r="DH219" i="1"/>
  <c r="DG219" i="1"/>
  <c r="DF219" i="1"/>
  <c r="CV219" i="1"/>
  <c r="BT219" i="1"/>
  <c r="BN219" i="1"/>
  <c r="BM219" i="1"/>
  <c r="BL219" i="1"/>
  <c r="BK219" i="1"/>
  <c r="AZ219" i="1"/>
  <c r="AH219" i="1"/>
  <c r="AG219" i="1"/>
  <c r="AF219" i="1"/>
  <c r="BJ219" i="1"/>
  <c r="BG219" i="1"/>
  <c r="BI219" i="1"/>
  <c r="AB219" i="1"/>
  <c r="BH219" i="1"/>
  <c r="BF219" i="1"/>
  <c r="V219" i="1"/>
  <c r="P219" i="1"/>
</calcChain>
</file>

<file path=xl/sharedStrings.xml><?xml version="1.0" encoding="utf-8"?>
<sst xmlns="http://schemas.openxmlformats.org/spreadsheetml/2006/main" count="1431" uniqueCount="962">
  <si>
    <t>Percent Muslim in 2009. Pew Research Center. Mapping the Global Muslim Population. Washington, DC: Pew Research Center, October 2009, pp. 28-33. Replaced "~99" with 99, etc.; "&lt;1" with .5, and "&lt;.1" with .05.</t>
    <phoneticPr fontId="1" type="noConversion"/>
  </si>
  <si>
    <t>Whether country is 50%+ Muslim. Calculated from Percent Muslim in 2009. Pew Research Center. Mapping the Global Muslim Population. Washington, DC: Pew Research Center,October 2009, pp. 28-33.  Replaced "~99" with 99, etc.; "&lt;1" with .5, and "&lt;.1" with .05.</t>
    <phoneticPr fontId="1" type="noConversion"/>
  </si>
  <si>
    <t>Whether country is 90%+ Muslim. Percent Muslim in 2009. Pew Research Center. Mapping the Global Muslim Population. Washington, DC: Pew Research Center,October 2009, pp. 28-33. Replaced "~99" with 99, etc.; "&lt;1" with .5, and "&lt;.1" with .05.</t>
    <phoneticPr fontId="1" type="noConversion"/>
  </si>
  <si>
    <t>Fuel exports (% of GDP), average for all available years 1972-2008, zero for countries whose energy production per capita was zero, WDI accessed 4 Dec 2010 and 12 Apr 2011. Calculated by multiplying fuelpurg times expgdp</t>
    <phoneticPr fontId="4" type="noConversion"/>
  </si>
  <si>
    <t>Exports of goods and services (proportion of GDP), average for all available years 1972-2008, WDI accessed 12 April 2011.</t>
    <phoneticPr fontId="1" type="noConversion"/>
  </si>
  <si>
    <t>Female/male under-5 mortality ratio, 2008, calculated from WHO Global Health Observatory, accessed 8 Dec 2010 at http://apps.who.int/ghodata/ Calc: (u5mrf06/u5mrm08)</t>
    <phoneticPr fontId="4" type="noConversion"/>
  </si>
  <si>
    <t>Dependent Territory</t>
    <phoneticPr fontId="1" type="noConversion"/>
  </si>
  <si>
    <t>Caribbean, Brit/Fr/Dutch</t>
    <phoneticPr fontId="1" type="noConversion"/>
  </si>
  <si>
    <t>Former USSR Asia</t>
    <phoneticPr fontId="1" type="noConversion"/>
  </si>
  <si>
    <t>Pacific</t>
    <phoneticPr fontId="1" type="noConversion"/>
  </si>
  <si>
    <t>East Asia</t>
    <phoneticPr fontId="1" type="noConversion"/>
  </si>
  <si>
    <t>East Asia</t>
    <phoneticPr fontId="1" type="noConversion"/>
  </si>
  <si>
    <t>East Asia</t>
    <phoneticPr fontId="1" type="noConversion"/>
  </si>
  <si>
    <t>Former USSR Euro</t>
    <phoneticPr fontId="1" type="noConversion"/>
  </si>
  <si>
    <t>Rich Western Country</t>
    <phoneticPr fontId="1" type="noConversion"/>
  </si>
  <si>
    <t>Former USSR Euro</t>
    <phoneticPr fontId="1" type="noConversion"/>
  </si>
  <si>
    <t>Rich Western Country</t>
    <phoneticPr fontId="1" type="noConversion"/>
  </si>
  <si>
    <t>Special Territory</t>
    <phoneticPr fontId="1" type="noConversion"/>
  </si>
  <si>
    <t>Former Soviet Bloc</t>
    <phoneticPr fontId="1" type="noConversion"/>
  </si>
  <si>
    <t>East Asia</t>
    <phoneticPr fontId="1" type="noConversion"/>
  </si>
  <si>
    <t>Pacific</t>
    <phoneticPr fontId="1" type="noConversion"/>
  </si>
  <si>
    <t>Dependent Territory</t>
    <phoneticPr fontId="1" type="noConversion"/>
  </si>
  <si>
    <t>Latin America</t>
    <phoneticPr fontId="1" type="noConversion"/>
  </si>
  <si>
    <t>Pacific</t>
    <phoneticPr fontId="1" type="noConversion"/>
  </si>
  <si>
    <t>East Asia</t>
    <phoneticPr fontId="1" type="noConversion"/>
  </si>
  <si>
    <t>Rich Western Country</t>
    <phoneticPr fontId="1" type="noConversion"/>
  </si>
  <si>
    <t>Latin America</t>
    <phoneticPr fontId="1" type="noConversion"/>
  </si>
  <si>
    <t>Pacific</t>
    <phoneticPr fontId="1" type="noConversion"/>
  </si>
  <si>
    <t>Rich Western Country</t>
    <phoneticPr fontId="1" type="noConversion"/>
  </si>
  <si>
    <t>Pacific</t>
    <phoneticPr fontId="1" type="noConversion"/>
  </si>
  <si>
    <t>Latin America</t>
    <phoneticPr fontId="1" type="noConversion"/>
  </si>
  <si>
    <t>Pacific</t>
    <phoneticPr fontId="1" type="noConversion"/>
  </si>
  <si>
    <t>Latin America</t>
    <phoneticPr fontId="1" type="noConversion"/>
  </si>
  <si>
    <t>Latin America</t>
    <phoneticPr fontId="1" type="noConversion"/>
  </si>
  <si>
    <t>East Asia</t>
    <phoneticPr fontId="1" type="noConversion"/>
  </si>
  <si>
    <t>Former Soviet Bloc</t>
    <phoneticPr fontId="1" type="noConversion"/>
  </si>
  <si>
    <t>Former Soviet Bloc</t>
    <phoneticPr fontId="1" type="noConversion"/>
  </si>
  <si>
    <t>Former USSR Euro</t>
    <phoneticPr fontId="1" type="noConversion"/>
  </si>
  <si>
    <t>East Asia</t>
    <phoneticPr fontId="1" type="noConversion"/>
  </si>
  <si>
    <t>Former Soviet Bloc</t>
    <phoneticPr fontId="1" type="noConversion"/>
  </si>
  <si>
    <t>Pacific</t>
    <phoneticPr fontId="1" type="noConversion"/>
  </si>
  <si>
    <t>Caribbean, Brit/Fr/Dutch</t>
    <phoneticPr fontId="1" type="noConversion"/>
  </si>
  <si>
    <t>Caribbean, Brit/Fr/Dutch</t>
    <phoneticPr fontId="1" type="noConversion"/>
  </si>
  <si>
    <t>Former USSR Asia</t>
    <phoneticPr fontId="1" type="noConversion"/>
  </si>
  <si>
    <t>East Asia</t>
    <phoneticPr fontId="1" type="noConversion"/>
  </si>
  <si>
    <t>Pacific</t>
    <phoneticPr fontId="1" type="noConversion"/>
  </si>
  <si>
    <t>Caribbean, Brit/Fr/Dutch</t>
    <phoneticPr fontId="1" type="noConversion"/>
  </si>
  <si>
    <t>Turks and Caicos Islands</t>
    <phoneticPr fontId="1" type="noConversion"/>
  </si>
  <si>
    <t>Dependent Territory</t>
    <phoneticPr fontId="1" type="noConversion"/>
  </si>
  <si>
    <t>Pacific</t>
    <phoneticPr fontId="1" type="noConversion"/>
  </si>
  <si>
    <t>Former USSR Asia</t>
    <phoneticPr fontId="1" type="noConversion"/>
  </si>
  <si>
    <t>Pacific</t>
    <phoneticPr fontId="1" type="noConversion"/>
  </si>
  <si>
    <t>UN Non Self-Governing</t>
    <phoneticPr fontId="1" type="noConversion"/>
  </si>
  <si>
    <t>Count (non-blank cells)</t>
    <phoneticPr fontId="1" type="noConversion"/>
  </si>
  <si>
    <t>Mean</t>
    <phoneticPr fontId="1" type="noConversion"/>
  </si>
  <si>
    <t>lifexfmln</t>
    <phoneticPr fontId="1" type="noConversion"/>
  </si>
  <si>
    <t>prioapcu</t>
    <phoneticPr fontId="1" type="noConversion"/>
  </si>
  <si>
    <t>Ores and metals exports as a share of GDP</t>
    <phoneticPr fontId="1" type="noConversion"/>
  </si>
  <si>
    <t>Latin America</t>
    <phoneticPr fontId="1" type="noConversion"/>
  </si>
  <si>
    <t>Former USSR Asia</t>
    <phoneticPr fontId="1" type="noConversion"/>
  </si>
  <si>
    <t>Dependent Territory</t>
    <phoneticPr fontId="1" type="noConversion"/>
  </si>
  <si>
    <t>Rich Western Country</t>
    <phoneticPr fontId="1" type="noConversion"/>
  </si>
  <si>
    <t>Rich Western Country</t>
    <phoneticPr fontId="1" type="noConversion"/>
  </si>
  <si>
    <t>Former USSR Asia</t>
    <phoneticPr fontId="1" type="noConversion"/>
  </si>
  <si>
    <t>Caribbean, Brit/Fr/Dutch</t>
    <phoneticPr fontId="1" type="noConversion"/>
  </si>
  <si>
    <t>Caribbean, Brit/Fr/Dutch</t>
    <phoneticPr fontId="1" type="noConversion"/>
  </si>
  <si>
    <t>Former USSR Euro</t>
    <phoneticPr fontId="1" type="noConversion"/>
  </si>
  <si>
    <t>Rich Western Country</t>
    <phoneticPr fontId="1" type="noConversion"/>
  </si>
  <si>
    <t>Caribbean, Brit/Fr/Dutch</t>
    <phoneticPr fontId="1" type="noConversion"/>
  </si>
  <si>
    <t>UN Non Self-Governing</t>
    <phoneticPr fontId="1" type="noConversion"/>
  </si>
  <si>
    <t>Latin America</t>
    <phoneticPr fontId="1" type="noConversion"/>
  </si>
  <si>
    <t>Former Soviet Bloc</t>
    <phoneticPr fontId="1" type="noConversion"/>
  </si>
  <si>
    <t>Latin America</t>
    <phoneticPr fontId="1" type="noConversion"/>
  </si>
  <si>
    <t>Brunei Darussalam</t>
    <phoneticPr fontId="1" type="noConversion"/>
  </si>
  <si>
    <t>East Asia</t>
    <phoneticPr fontId="1" type="noConversion"/>
  </si>
  <si>
    <t>Former Soviet Bloc</t>
    <phoneticPr fontId="1" type="noConversion"/>
  </si>
  <si>
    <t>East Asia</t>
    <phoneticPr fontId="1" type="noConversion"/>
  </si>
  <si>
    <t>Rich Western Country</t>
    <phoneticPr fontId="1" type="noConversion"/>
  </si>
  <si>
    <t>Dependent Territory</t>
    <phoneticPr fontId="1" type="noConversion"/>
  </si>
  <si>
    <t>Latin America</t>
    <phoneticPr fontId="1" type="noConversion"/>
  </si>
  <si>
    <t>Former Soviet Bloc</t>
    <phoneticPr fontId="1" type="noConversion"/>
  </si>
  <si>
    <t>Latin America</t>
    <phoneticPr fontId="1" type="noConversion"/>
  </si>
  <si>
    <t>Rich Western Country</t>
    <phoneticPr fontId="1" type="noConversion"/>
  </si>
  <si>
    <t>Former Soviet Bloc</t>
    <phoneticPr fontId="1" type="noConversion"/>
  </si>
  <si>
    <t>Rich Western Country</t>
    <phoneticPr fontId="1" type="noConversion"/>
  </si>
  <si>
    <t>Caribbean, Brit/Fr/Dutch</t>
    <phoneticPr fontId="1" type="noConversion"/>
  </si>
  <si>
    <t>Latin America</t>
    <phoneticPr fontId="1" type="noConversion"/>
  </si>
  <si>
    <t>Latin America</t>
    <phoneticPr fontId="1" type="noConversion"/>
  </si>
  <si>
    <t>Latin America</t>
    <phoneticPr fontId="1" type="noConversion"/>
  </si>
  <si>
    <t>Former USSR Euro</t>
    <phoneticPr fontId="1" type="noConversion"/>
  </si>
  <si>
    <t>Dependent Territory</t>
    <phoneticPr fontId="1" type="noConversion"/>
  </si>
  <si>
    <t>Pacific</t>
    <phoneticPr fontId="1" type="noConversion"/>
  </si>
  <si>
    <t>Rich Western Country</t>
    <phoneticPr fontId="1" type="noConversion"/>
  </si>
  <si>
    <t>Dependent Territory</t>
    <phoneticPr fontId="1" type="noConversion"/>
  </si>
  <si>
    <t>Former USSR Asia</t>
    <phoneticPr fontId="1" type="noConversion"/>
  </si>
  <si>
    <t>Rich Western Country</t>
    <phoneticPr fontId="1" type="noConversion"/>
  </si>
  <si>
    <t>UN Non Self-Governing</t>
    <phoneticPr fontId="1" type="noConversion"/>
  </si>
  <si>
    <t>Rich Western Country</t>
    <phoneticPr fontId="1" type="noConversion"/>
  </si>
  <si>
    <t>Dependent Territory</t>
    <phoneticPr fontId="1" type="noConversion"/>
  </si>
  <si>
    <t>Caribbean, Brit/Fr/Dutch</t>
    <phoneticPr fontId="1" type="noConversion"/>
  </si>
  <si>
    <t>Caribbean, Brit/Fr/Dutch</t>
    <phoneticPr fontId="1" type="noConversion"/>
  </si>
  <si>
    <t>Latin America</t>
    <phoneticPr fontId="1" type="noConversion"/>
  </si>
  <si>
    <t>ecap7208</t>
    <phoneticPr fontId="4" type="noConversion"/>
  </si>
  <si>
    <t>fuelwlth95</t>
    <phoneticPr fontId="4" type="noConversion"/>
  </si>
  <si>
    <t>fuelwlth00</t>
    <phoneticPr fontId="4" type="noConversion"/>
  </si>
  <si>
    <t>minwlth95</t>
    <phoneticPr fontId="4" type="noConversion"/>
  </si>
  <si>
    <t>minwlth00</t>
    <phoneticPr fontId="4" type="noConversion"/>
  </si>
  <si>
    <t>Male to female ratio at birth, 2005-2010. UN Population Division, World Population Prospects. The 2008 Revision. Accessed December 8, 2010, at http://data.un.org/Data.aspx?q=sex+ratio&amp;d=PopDiv&amp;f=variableID%3a52</t>
    <phoneticPr fontId="4" type="noConversion"/>
  </si>
  <si>
    <t>Male international migrants as a share of the population, 2005. Calculated from UNDP HDR 2009: 143-146 (formula: imtotshpop * maleshim).</t>
    <phoneticPr fontId="1" type="noConversion"/>
  </si>
  <si>
    <t>gii08old</t>
    <phoneticPr fontId="4" type="noConversion"/>
  </si>
  <si>
    <t>giioldrk08</t>
    <phoneticPr fontId="4" type="noConversion"/>
  </si>
  <si>
    <t>fpop</t>
    <phoneticPr fontId="1" type="noConversion"/>
  </si>
  <si>
    <t>sexratio</t>
    <phoneticPr fontId="1" type="noConversion"/>
  </si>
  <si>
    <t>u5mrfm</t>
    <phoneticPr fontId="1" type="noConversion"/>
  </si>
  <si>
    <t>u5mrfmln</t>
    <phoneticPr fontId="1" type="noConversion"/>
  </si>
  <si>
    <t>lifexfm</t>
    <phoneticPr fontId="1" type="noConversion"/>
  </si>
  <si>
    <t>mmrold</t>
    <phoneticPr fontId="4" type="noConversion"/>
  </si>
  <si>
    <t>mmrnew</t>
    <phoneticPr fontId="4" type="noConversion"/>
  </si>
  <si>
    <t>adofert</t>
    <phoneticPr fontId="4" type="noConversion"/>
  </si>
  <si>
    <t>fmlit</t>
    <phoneticPr fontId="1" type="noConversion"/>
  </si>
  <si>
    <t>fmsecond</t>
    <phoneticPr fontId="4" type="noConversion"/>
  </si>
  <si>
    <t>fmin08</t>
    <phoneticPr fontId="1" type="noConversion"/>
  </si>
  <si>
    <t>fmrparl08</t>
    <phoneticPr fontId="4" type="noConversion"/>
  </si>
  <si>
    <t>labforf</t>
    <phoneticPr fontId="4" type="noConversion"/>
  </si>
  <si>
    <t>labform</t>
    <phoneticPr fontId="4" type="noConversion"/>
  </si>
  <si>
    <t>fmlabfor</t>
    <phoneticPr fontId="1" type="noConversion"/>
  </si>
  <si>
    <t>mena</t>
    <phoneticPr fontId="1" type="noConversion"/>
  </si>
  <si>
    <t>lati</t>
    <phoneticPr fontId="1" type="noConversion"/>
  </si>
  <si>
    <t>cari</t>
    <phoneticPr fontId="1" type="noConversion"/>
  </si>
  <si>
    <t>east</t>
    <phoneticPr fontId="1" type="noConversion"/>
  </si>
  <si>
    <t>sovi</t>
    <phoneticPr fontId="1" type="noConversion"/>
  </si>
  <si>
    <t>ussrasia</t>
    <phoneticPr fontId="1" type="noConversion"/>
  </si>
  <si>
    <t>ussreuro</t>
    <phoneticPr fontId="1" type="noConversion"/>
  </si>
  <si>
    <t>paci</t>
    <phoneticPr fontId="1" type="noConversion"/>
  </si>
  <si>
    <t>rich</t>
    <phoneticPr fontId="1" type="noConversion"/>
  </si>
  <si>
    <t>sout</t>
    <phoneticPr fontId="1" type="noConversion"/>
  </si>
  <si>
    <t>spec</t>
    <phoneticPr fontId="1" type="noConversion"/>
  </si>
  <si>
    <t>afri</t>
    <phoneticPr fontId="1" type="noConversion"/>
  </si>
  <si>
    <t>asiapac</t>
    <phoneticPr fontId="1" type="noConversion"/>
  </si>
  <si>
    <t>excomm</t>
    <phoneticPr fontId="1" type="noConversion"/>
  </si>
  <si>
    <t>comm</t>
    <phoneticPr fontId="1" type="noConversion"/>
  </si>
  <si>
    <t>commfish</t>
    <phoneticPr fontId="1" type="noConversion"/>
  </si>
  <si>
    <t>british</t>
    <phoneticPr fontId="1" type="noConversion"/>
  </si>
  <si>
    <t>opec</t>
    <phoneticPr fontId="1" type="noConversion"/>
  </si>
  <si>
    <t>arableag</t>
    <phoneticPr fontId="1" type="noConversion"/>
  </si>
  <si>
    <t>arabpen</t>
    <phoneticPr fontId="1" type="noConversion"/>
  </si>
  <si>
    <t>regionwb</t>
    <phoneticPr fontId="1" type="noConversion"/>
  </si>
  <si>
    <t>popmill7208</t>
    <phoneticPr fontId="1" type="noConversion"/>
  </si>
  <si>
    <t>pop7205</t>
    <phoneticPr fontId="1" type="noConversion"/>
  </si>
  <si>
    <t>pop05</t>
    <phoneticPr fontId="1" type="noConversion"/>
  </si>
  <si>
    <t>popf05</t>
    <phoneticPr fontId="1" type="noConversion"/>
  </si>
  <si>
    <t>labf7205</t>
    <phoneticPr fontId="1" type="noConversion"/>
  </si>
  <si>
    <t>immigtot</t>
    <phoneticPr fontId="1" type="noConversion"/>
  </si>
  <si>
    <t>immigfem</t>
    <phoneticPr fontId="1" type="noConversion"/>
  </si>
  <si>
    <t>immigmale</t>
    <phoneticPr fontId="1" type="noConversion"/>
  </si>
  <si>
    <t>imfemshpop</t>
    <phoneticPr fontId="1" type="noConversion"/>
  </si>
  <si>
    <t>popnatf05</t>
    <phoneticPr fontId="1" type="noConversion"/>
  </si>
  <si>
    <t>popnatm05</t>
    <phoneticPr fontId="1" type="noConversion"/>
  </si>
  <si>
    <t>fmrnat05</t>
    <phoneticPr fontId="1" type="noConversion"/>
  </si>
  <si>
    <t>christian</t>
    <phoneticPr fontId="4" type="noConversion"/>
  </si>
  <si>
    <t>muslsha</t>
    <phoneticPr fontId="4" type="noConversion"/>
  </si>
  <si>
    <t>muslpew</t>
    <phoneticPr fontId="1" type="noConversion"/>
  </si>
  <si>
    <t>muslim50</t>
    <phoneticPr fontId="1" type="noConversion"/>
  </si>
  <si>
    <t>muslim90</t>
    <phoneticPr fontId="1" type="noConversion"/>
  </si>
  <si>
    <t>muslfish</t>
    <phoneticPr fontId="1" type="noConversion"/>
  </si>
  <si>
    <t>muslheart</t>
    <phoneticPr fontId="1" type="noConversion"/>
  </si>
  <si>
    <t>hindu</t>
    <phoneticPr fontId="4" type="noConversion"/>
  </si>
  <si>
    <t>ethno</t>
    <phoneticPr fontId="1" type="noConversion"/>
  </si>
  <si>
    <t>deathmar</t>
    <phoneticPr fontId="1" type="noConversion"/>
  </si>
  <si>
    <t>deathpop</t>
    <phoneticPr fontId="1" type="noConversion"/>
  </si>
  <si>
    <t>ldeathpop</t>
    <phoneticPr fontId="1" type="noConversion"/>
  </si>
  <si>
    <t>stab9604</t>
    <phoneticPr fontId="1" type="noConversion"/>
  </si>
  <si>
    <t>stab9609</t>
    <phoneticPr fontId="1" type="noConversion"/>
  </si>
  <si>
    <t>prioapp</t>
    <phoneticPr fontId="1" type="noConversion"/>
  </si>
  <si>
    <t>prioint</t>
    <phoneticPr fontId="1" type="noConversion"/>
  </si>
  <si>
    <t>prioapin</t>
    <phoneticPr fontId="1" type="noConversion"/>
  </si>
  <si>
    <t>Z-score of prioapin * -1</t>
    <phoneticPr fontId="1" type="noConversion"/>
  </si>
  <si>
    <t>deathpopz</t>
    <phoneticPr fontId="1" type="noConversion"/>
  </si>
  <si>
    <t>prioappz</t>
    <phoneticPr fontId="1" type="noConversion"/>
  </si>
  <si>
    <t>prioapinz</t>
    <phoneticPr fontId="1" type="noConversion"/>
  </si>
  <si>
    <t>prioapcuz</t>
    <phoneticPr fontId="1" type="noConversion"/>
  </si>
  <si>
    <t>peaceidx</t>
    <phoneticPr fontId="1" type="noConversion"/>
  </si>
  <si>
    <t>milspen</t>
    <phoneticPr fontId="1" type="noConversion"/>
  </si>
  <si>
    <t>mileap</t>
    <phoneticPr fontId="1" type="noConversion"/>
  </si>
  <si>
    <t>govcons</t>
    <phoneticPr fontId="1" type="noConversion"/>
  </si>
  <si>
    <t>tax0009</t>
    <phoneticPr fontId="1" type="noConversion"/>
  </si>
  <si>
    <t>tax9009</t>
    <phoneticPr fontId="1" type="noConversion"/>
  </si>
  <si>
    <t>taxrevexp</t>
    <phoneticPr fontId="1" type="noConversion"/>
  </si>
  <si>
    <t>taxrevtra</t>
    <phoneticPr fontId="1" type="noConversion"/>
  </si>
  <si>
    <t>taxrevgs</t>
    <phoneticPr fontId="1" type="noConversion"/>
  </si>
  <si>
    <t>taxrevinc</t>
    <phoneticPr fontId="1" type="noConversion"/>
  </si>
  <si>
    <t>taxrevdir</t>
    <phoneticPr fontId="1" type="noConversion"/>
  </si>
  <si>
    <t>taxgdpdir</t>
    <phoneticPr fontId="1" type="noConversion"/>
  </si>
  <si>
    <t>lifex05</t>
    <phoneticPr fontId="1" type="noConversion"/>
  </si>
  <si>
    <t>imr05</t>
    <phoneticPr fontId="1" type="noConversion"/>
  </si>
  <si>
    <t>corr0509</t>
    <phoneticPr fontId="1" type="noConversion"/>
  </si>
  <si>
    <t>Former Soviet Bloc</t>
    <phoneticPr fontId="1" type="noConversion"/>
  </si>
  <si>
    <t>Caribbean, Brit/Fr/Dutch</t>
    <phoneticPr fontId="1" type="noConversion"/>
  </si>
  <si>
    <t>Taxes on exports (% of tax revenue), average 1990-2009, WB WDI accessed 30 Jan 2011</t>
    <phoneticPr fontId="1" type="noConversion"/>
  </si>
  <si>
    <t>Taxes on international trade (% of revenue), average 1990-2009, WB WDI accessed 30 Jan 2011</t>
    <phoneticPr fontId="1" type="noConversion"/>
  </si>
  <si>
    <t>Taxes on goods and services (% of revenue), average 1990-2009, WB WDI accessed 30 Jan 2011</t>
    <phoneticPr fontId="1" type="noConversion"/>
  </si>
  <si>
    <t>Taxes on income, profits and capital gains (% of revenue), average 1990-2009, WB WDI accessed 30 Jan 2011</t>
    <phoneticPr fontId="4" type="noConversion"/>
  </si>
  <si>
    <t>Taxes on goods, services, income, profits, and capital gains (% of revenue), average 1990-2009, WB WDI accessed 30 Jan 2011</t>
    <phoneticPr fontId="4" type="noConversion"/>
  </si>
  <si>
    <t>Taxes on goods, services, income, profits, and capital gains (% of GDP), average 1990-2009, calc. from WB WDI accessed 30 Jan 2011. Calc: tax9009 * (taxrevdir/100)</t>
    <phoneticPr fontId="4" type="noConversion"/>
  </si>
  <si>
    <t>Life expectancy at birth, 2005, WB WDI accessed 1 April 2011</t>
    <phoneticPr fontId="1" type="noConversion"/>
  </si>
  <si>
    <t>Infant mortality rate, 2005, WB WDI accessed 1 April 2011</t>
    <phoneticPr fontId="1" type="noConversion"/>
  </si>
  <si>
    <t>Control of Corruption,  average 2005-2009 (expert rating). Calculated from Kaufmann, Daniel, Aart Kraay, and Massimo Mastruzzi. "Worldwide Governance Indicators." Accessed Jan 28, 2011, at http://info.worldbank.org/governance/wgi/index.asp</t>
    <phoneticPr fontId="1" type="noConversion"/>
  </si>
  <si>
    <t>ctry</t>
    <phoneticPr fontId="1" type="noConversion"/>
  </si>
  <si>
    <t>abbr</t>
    <phoneticPr fontId="1" type="noConversion"/>
  </si>
  <si>
    <t>fh7209</t>
    <phoneticPr fontId="1" type="noConversion"/>
  </si>
  <si>
    <t>fh0509ne</t>
    <phoneticPr fontId="1" type="noConversion"/>
  </si>
  <si>
    <t>demohist</t>
    <phoneticPr fontId="1" type="noConversion"/>
  </si>
  <si>
    <t>gdp70pw</t>
    <phoneticPr fontId="1" type="noConversion"/>
  </si>
  <si>
    <t>gdp72pw</t>
    <phoneticPr fontId="1" type="noConversion"/>
  </si>
  <si>
    <t>gdp90pw</t>
    <phoneticPr fontId="1" type="noConversion"/>
  </si>
  <si>
    <t>gdp05pw</t>
    <phoneticPr fontId="1" type="noConversion"/>
  </si>
  <si>
    <t>gdp90wb</t>
    <phoneticPr fontId="1" type="noConversion"/>
  </si>
  <si>
    <t>gdp05wb</t>
    <phoneticPr fontId="1" type="noConversion"/>
  </si>
  <si>
    <t>gdp7007</t>
    <phoneticPr fontId="1" type="noConversion"/>
  </si>
  <si>
    <t>grow9005</t>
    <phoneticPr fontId="1" type="noConversion"/>
  </si>
  <si>
    <t>grow7207</t>
    <phoneticPr fontId="1" type="noConversion"/>
  </si>
  <si>
    <t>indempl</t>
    <phoneticPr fontId="1" type="noConversion"/>
  </si>
  <si>
    <t>odagdp</t>
    <phoneticPr fontId="1" type="noConversion"/>
  </si>
  <si>
    <t>odagdpt</t>
    <phoneticPr fontId="1" type="noConversion"/>
  </si>
  <si>
    <t>odagni</t>
    <phoneticPr fontId="4" type="noConversion"/>
  </si>
  <si>
    <t>enkt7208</t>
    <phoneticPr fontId="1" type="noConversion"/>
  </si>
  <si>
    <t>subwlth95</t>
    <phoneticPr fontId="4" type="noConversion"/>
  </si>
  <si>
    <t>subwlthyrs</t>
    <phoneticPr fontId="1" type="noConversion"/>
  </si>
  <si>
    <t>fuelexp</t>
    <phoneticPr fontId="4" type="noConversion"/>
  </si>
  <si>
    <t>fuelflag</t>
    <phoneticPr fontId="4" type="noConversion"/>
  </si>
  <si>
    <t>fuelpurg</t>
    <phoneticPr fontId="4" type="noConversion"/>
  </si>
  <si>
    <t>oresexp</t>
    <phoneticPr fontId="4" type="noConversion"/>
  </si>
  <si>
    <t>minexp</t>
    <phoneticPr fontId="4" type="noConversion"/>
  </si>
  <si>
    <t>expgdp</t>
    <phoneticPr fontId="1" type="noConversion"/>
  </si>
  <si>
    <t>oresgdp</t>
    <phoneticPr fontId="1" type="noConversion"/>
  </si>
  <si>
    <t>mingdp</t>
    <phoneticPr fontId="1" type="noConversion"/>
  </si>
  <si>
    <t>resgdp</t>
    <phoneticPr fontId="1" type="noConversion"/>
  </si>
  <si>
    <t>resgdpt</t>
    <phoneticPr fontId="1" type="noConversion"/>
  </si>
  <si>
    <t>resexp</t>
    <phoneticPr fontId="1" type="noConversion"/>
  </si>
  <si>
    <t>rengdp</t>
    <phoneticPr fontId="1" type="noConversion"/>
  </si>
  <si>
    <t>rengdpt</t>
    <phoneticPr fontId="1" type="noConversion"/>
  </si>
  <si>
    <t>usinflu</t>
    <phoneticPr fontId="1" type="noConversion"/>
  </si>
  <si>
    <t>milcurr</t>
    <phoneticPr fontId="1" type="noConversion"/>
  </si>
  <si>
    <t>Special Territory</t>
    <phoneticPr fontId="1" type="noConversion"/>
  </si>
  <si>
    <t>Former Soviet Bloc</t>
    <phoneticPr fontId="1" type="noConversion"/>
  </si>
  <si>
    <t>milaidpc</t>
    <phoneticPr fontId="1" type="noConversion"/>
  </si>
  <si>
    <t>Political stability and absence of violence/ terrorism, average 1996-2004. Kaufmann, Daniel, Aart Kraay, and Massimo Mastruzzi. "Worldwide Governance Indicators." Accessed Jan 28, 2011, at http://info.worldbank.org/governance/wgi/index.asp</t>
    <phoneticPr fontId="1" type="noConversion"/>
  </si>
  <si>
    <t>Political stability and absence of violence/ terrorism, average 1996-2009. Kaufmann, Daniel, Aart Kraay, and Massimo Mastruzzi. "Worldwide Governance Indicators." Accessed Jan 28, 2011, at http://info.worldbank.org/governance/wgi/index.asp</t>
    <phoneticPr fontId="1" type="noConversion"/>
  </si>
  <si>
    <t>Number of years between 1972 and 2008 in which the country appeared in UCDP/PRIO Armed Conflict Dataset Armed Conflicts Version 4-2009 http://www.prio.no/CSCW/Datasets/Armed-Conflict/UCDP-PRIO/ (21 Jan 2011). All zeroes replaced with 0.1 for transformations.</t>
    <phoneticPr fontId="1" type="noConversion"/>
  </si>
  <si>
    <t>Average intensity of maximum intensity conflict in indicated country in each year in which country appeared in UCDP/PRIO Armed Conflict Dataset Armed Conflicts Version 4-2009 http://www.prio.no/CSCW/Datasets/Armed-Conflict/UCDP-PRIO/ (21 Jan 2011)</t>
    <phoneticPr fontId="1" type="noConversion"/>
  </si>
  <si>
    <t>Average intensity of maximum cumulative intensity conflict in indicated country in each year in which country appeared in UCDP/PRIO Armed Conflict Dataset Armed Conflicts Version 4-2009 http://www.prio.no/CSCW/Datasets/Armed-Conflict/UCDP-PRIO/ (21 Jan 2011)</t>
    <phoneticPr fontId="1" type="noConversion"/>
  </si>
  <si>
    <t>prioapp times prioint. All zeroes replaced with 0.1 for transformations.</t>
    <phoneticPr fontId="1" type="noConversion"/>
  </si>
  <si>
    <t>prioapp times priocu). All zeroes replaced with 0.1 for transformations.</t>
    <phoneticPr fontId="1" type="noConversion"/>
  </si>
  <si>
    <t>Z-score of natural log of deathpop * -1</t>
    <phoneticPr fontId="1" type="noConversion"/>
  </si>
  <si>
    <t>Peace Index: average of stab9609,deathpopz, prioappz, prioapinz, prioapcuz</t>
    <phoneticPr fontId="1" type="noConversion"/>
  </si>
  <si>
    <t>Armed forces personnel (% of total labor force), average 1990-2008, WB WDI accessed 30 Jan 2011</t>
    <phoneticPr fontId="1" type="noConversion"/>
  </si>
  <si>
    <t>General government final consumption expenditure (% of GDP), average 1990-2009, WB WDI accessed 29 Jan 2011</t>
    <phoneticPr fontId="1" type="noConversion"/>
  </si>
  <si>
    <t>Tax revenue (% of GDP), average 1990-2009, WB WDI accessed 30 Jan 2011</t>
    <phoneticPr fontId="1" type="noConversion"/>
  </si>
  <si>
    <t>UN Non Self-Governing</t>
    <phoneticPr fontId="1" type="noConversion"/>
  </si>
  <si>
    <t>Rich Western Country</t>
    <phoneticPr fontId="1" type="noConversion"/>
  </si>
  <si>
    <t>Whether country is part of the "Historic heartland of Islam" according to Charles K. Rowley and Nathanael Smith, "Islam’s Democracy Paradox: Muslims Claim to Like Democracy, So Why Do They Have So Little? Public Choice 139 No. 3 (June 2009), p. 285.</t>
    <phoneticPr fontId="1" type="noConversion"/>
  </si>
  <si>
    <t>Percent Hindu circa 2000. Gene Shackman, Religion in the World, The Global Social Change Research Project, http://gsociology.icaap.org. Most data from CIA World Factbook 2009; some from US Department of State International Religious Freedom Reports</t>
    <phoneticPr fontId="1" type="noConversion"/>
  </si>
  <si>
    <t>Percent Buddhist circa 2000. Gene Shackman, Religion in the World, The Global Social Change Research Project, http://gsociology.icaap.org. Most data from CIA World Factbook 2009; some from US Department of State International Religious Freedom Reports</t>
    <phoneticPr fontId="1" type="noConversion"/>
  </si>
  <si>
    <t>Percent Jewish circa 2000. Gene Shackman, Religion in the World, The Global Social Change Research Project, http://gsociology.icaap.org. Most data from CIA World Factbook 2009; some from US Department of State International Religious Freedom Reports</t>
    <phoneticPr fontId="1" type="noConversion"/>
  </si>
  <si>
    <t>Ethnoling-uistic Fractional- ization 1985, from Roeder, Philip G. Ethnolinguistic Fractionalization (ELF) Indices, 1961 and 1985. http://weber.ucsd.edu/~proeder/elf.htm (retrieved 31 May 2009).</t>
    <phoneticPr fontId="1" type="noConversion"/>
  </si>
  <si>
    <t>Number of episodes of conflict, 1972-2010, in Major Episodes of Political Violence 1946-2010. Monty G. Marshall, Center for Systemic Peace. Accessed January 26, 2011, at http://www.systemicpeace.org/warlist.htm</t>
    <phoneticPr fontId="1" type="noConversion"/>
  </si>
  <si>
    <t>ener7208</t>
    <phoneticPr fontId="4" type="noConversion"/>
  </si>
  <si>
    <t>Number of deaths in all episodes of conflict, 1972-2010 cumulated, in Major Episodes of Political Violence 1946-2010. Monty G. Marshall, Center for Systemic Peace. Accessed January 26, 2011, at http://www.systemicpeace.org/warlist.htm</t>
    <phoneticPr fontId="1" type="noConversion"/>
  </si>
  <si>
    <t>deathmar divided by population in millions, total, average for all available years 1972-2008 (variable popm7208). All zeroes replaced with 0.1 for transformations.</t>
    <phoneticPr fontId="1" type="noConversion"/>
  </si>
  <si>
    <t>milaid</t>
    <phoneticPr fontId="1" type="noConversion"/>
  </si>
  <si>
    <t>Proportion of international migrants who are male, 2005. Calculated from UNDP HDR 2009: 143-146 (formula: 1 - imshfem).</t>
    <phoneticPr fontId="1" type="noConversion"/>
  </si>
  <si>
    <t>Female international migrants as a share of the population, 2005. Calculated from UNDP HDR 2009: 143-146 (formula: imtotshpop * femshim).</t>
    <phoneticPr fontId="1" type="noConversion"/>
  </si>
  <si>
    <t>Total female non-immigrant population in 2005. Calculated from WB WDI accessed Feb 1, 2011 (popf05 - immigfem)</t>
    <phoneticPr fontId="1" type="noConversion"/>
  </si>
  <si>
    <t>Total male non-immigrant population in 2005. Calculated from WB WDI accessed Feb 1, 2011 (popm05 - immigmale)</t>
    <phoneticPr fontId="1" type="noConversion"/>
  </si>
  <si>
    <t>Ratio of females to males in the native (non-immigrant) population in 2005. Calculated from WB WDI accessed Feb 1, 2011 (popnatf05/popnatm05). (Caution: results for small Persian Gulf states are not credible)</t>
    <phoneticPr fontId="1" type="noConversion"/>
  </si>
  <si>
    <t>Percent Christian circa 2000. Gene Shackman, Religion in the World, The Global Social Change Research Project, http://gsociology.icaap.org. Most data from CIA World Factbook 2009; some from US Department of State International Religious Freedom Reports</t>
    <phoneticPr fontId="1" type="noConversion"/>
  </si>
  <si>
    <t>Percent Muslim circa 2000. Gene Shackman, Religion in the World, The Global Social Change Research Project, http://gsociology.icaap.org. Most data from CIA World Factbook 2009; some from US Department of State International Religious Freedom Reports</t>
    <phoneticPr fontId="1" type="noConversion"/>
  </si>
  <si>
    <t>Z-score of prioapp * -1</t>
    <phoneticPr fontId="1" type="noConversion"/>
  </si>
  <si>
    <t>Whether country has a predominantly Muslim religious tradition according to Steven Fish, "Islam and Authoritarianism," World Politics 55 (October 2002), 4-37, p. 11.</t>
    <phoneticPr fontId="1" type="noConversion"/>
  </si>
  <si>
    <t>Male Labour Force Partic-ipation Rate in the age group 15-64, 2008, International Labour Organization, Key Indicators of the Labour Market, http://kilm.ilo.org/KILMnetBeta/default2.asp (7 Dec 2010)</t>
    <phoneticPr fontId="1" type="noConversion"/>
  </si>
  <si>
    <t>Ratio of Female to Male Labour Force Partic-ipation Rate in the age group 15-64, 2008, International Labour Organization, Key Indicators of the Labour Market, http://kilm.ilo.org/KILMnetBeta/default2.asp (7 Dec 2010)</t>
    <phoneticPr fontId="1" type="noConversion"/>
  </si>
  <si>
    <t>Countries with a communist heritage. Steven Fish, "Islam and Authoritarianism," World Politics 55 (October 2002), 4-37, p. 9. Fish's original list included 28 unidentified countries of the former USSR and Eastern Europe, plus Mongolia. This list includes 30; some former Yugoslav republics split between 2002 and 2010.</t>
    <phoneticPr fontId="1" type="noConversion"/>
  </si>
  <si>
    <t>Countries with a British colonial heritage. Steven Fish, "Islam and Authoritarianism," World Politics 55 (October 2002), 4-37. Fish's original list included 31 unidentified former British colonies. This list includes 55, many too small to have been included in Fish's list.</t>
    <phoneticPr fontId="1" type="noConversion"/>
  </si>
  <si>
    <t>On the Arabian Peninsula</t>
    <phoneticPr fontId="1" type="noConversion"/>
  </si>
  <si>
    <t>Total female population in 2005. Calculated from WB WDI accessed Feb 1, 2011 (total population in 2005 multiplied by proportion of the population female in 2005)</t>
    <phoneticPr fontId="1" type="noConversion"/>
  </si>
  <si>
    <t>Total male population in 2005. Calculated from WB WDI accessed Feb 1, 2011 (total population in 2005 multiplied by proportion of the population male in 2005)</t>
    <phoneticPr fontId="1" type="noConversion"/>
  </si>
  <si>
    <t>International migrants, stock, absolute number, 2005. UNDP HDR 2009: 143-146.</t>
    <phoneticPr fontId="1" type="noConversion"/>
  </si>
  <si>
    <t>International migrants, female, stock, absolute number, 2005. Calculated from UNDP HDR 2009: 143-146 (formula: immigsh * femshim).</t>
    <phoneticPr fontId="1" type="noConversion"/>
  </si>
  <si>
    <t>International migrants, male, stock, absolute number, 2005. Calculated from UNDP HDR 2009: 143-146 (formula: immigsh * maleshim).</t>
    <phoneticPr fontId="1" type="noConversion"/>
  </si>
  <si>
    <t>International migrants as a share of the population, 2005. UNDP HDR 2009: 143-146.</t>
    <phoneticPr fontId="1" type="noConversion"/>
  </si>
  <si>
    <t>Proportion of international migrants who are female, 2005. UNDP HDR 2009: 143-146.</t>
    <phoneticPr fontId="1" type="noConversion"/>
  </si>
  <si>
    <t>Maternal mortality ratio (maternal deaths per 100,000 live births), 2003-2008, UNDP HDR 2010 online data accessed 7 Dec 2010.</t>
    <phoneticPr fontId="4" type="noConversion"/>
  </si>
  <si>
    <t>Maternal mortality ratio, new estimates (maternal deaths per 100,000 live births), 2008, UNDP HDR 2010 online data accessed 7 Dec 2010.</t>
    <phoneticPr fontId="4" type="noConversion"/>
  </si>
  <si>
    <t>Adolescent fertility rate (women aged 15-19 years) (births per 1,000 women aged 15-19), 2008, UNDP HDR 2010 online data accessed 7 Dec 2010.</t>
    <phoneticPr fontId="4" type="noConversion"/>
  </si>
  <si>
    <t>Contraceptive prevalence rate, any method (% of married women ages 15–49), 1990-2008, UNDP HDR 2010</t>
    <phoneticPr fontId="4" type="noConversion"/>
  </si>
  <si>
    <t>Antenatal coverage of at least one visit, 1990-2008, UNDP HDR 2010</t>
    <phoneticPr fontId="4" type="noConversion"/>
  </si>
  <si>
    <t>Births attended by skilled health personnel, 2000-2008, UNDP HDR 2010</t>
    <phoneticPr fontId="4" type="noConversion"/>
  </si>
  <si>
    <t>Population with at least secondary education (% ages 25 and older), female, 2010, UNDP HDR 2010</t>
    <phoneticPr fontId="4" type="noConversion"/>
  </si>
  <si>
    <t>Population with at least secondary education (% ages 25 and older), male, 2010, UNDP HDR 2010</t>
    <phoneticPr fontId="4" type="noConversion"/>
  </si>
  <si>
    <t>Female share of ministerial positions, Jan 2008. Includes prime ministers with ministerial portfolios, deputy prime ministers, and ministers. Excludes vice-presidents and heads of governmental or public agencies. UNDP HDR 2009.</t>
    <phoneticPr fontId="1" type="noConversion"/>
  </si>
  <si>
    <t>Female share of seats in parliament (%), 2008, UNDP HDR 2010</t>
    <phoneticPr fontId="4" type="noConversion"/>
  </si>
  <si>
    <t>Combined fuels, ores and metals exports (% of GDP) plus incoming overseas development assistance, average for all available years 1972-2008, WDI accessed 4 Dec 2010 and 12 Apr 2011. Calculated by adding mingdp and odagni</t>
    <phoneticPr fontId="4" type="noConversion"/>
  </si>
  <si>
    <t>Natural Resources as a proportion of GDP (from Anne -- presumably natural resource exports, WDI)</t>
    <phoneticPr fontId="1" type="noConversion"/>
  </si>
  <si>
    <t>Gender Inequality Index (updated), 2008, UNDP HDR 2010 online data accessed 7 Dec 2010.</t>
    <phoneticPr fontId="4" type="noConversion"/>
  </si>
  <si>
    <t>Female Labour Force Partic-ipation Rate in the age group 15-64, 2008, International Labour Organization, Key Indicators of the Labour Market, http://kilm.ilo.org/KILMnetBeta/default2.asp (7 Dec 2010)</t>
    <phoneticPr fontId="1" type="noConversion"/>
  </si>
  <si>
    <t>Under-5 mortality rate, male, 1990, WHO Global Health Observatory, accessed 8 Dec 2010 at http://apps.who.int/ghodata/</t>
    <phoneticPr fontId="4" type="noConversion"/>
  </si>
  <si>
    <t>Under-5 mortality rate, female, 2000, WHO Global Health Observatory, accessed 8 Dec 2010 at http://apps.who.int/ghodata/</t>
    <phoneticPr fontId="4" type="noConversion"/>
  </si>
  <si>
    <t>Under-5 mortality rate, overall (m/f), 2000, WHO Global Health Observatory, accessed 8 Dec 2010 at http://apps.who.int/ghodata/</t>
    <phoneticPr fontId="4" type="noConversion"/>
  </si>
  <si>
    <t>Under-5 mortality rate, male, 2008, WHO Global Health Observatory, accessed 8 Dec 2010 at http://apps.who.int/ghodata/</t>
    <phoneticPr fontId="4" type="noConversion"/>
  </si>
  <si>
    <t>Under-5 mortality rate, female, 2008, WHO Global Health Observatory, accessed 8 Dec 2010 at http://apps.who.int/ghodata/</t>
    <phoneticPr fontId="4" type="noConversion"/>
  </si>
  <si>
    <t>Under-5 mortality rate, overall (m/f), 2008, WHO Global Health Observatory, accessed 8 Dec 2010 at http://apps.who.int/ghodata/</t>
    <phoneticPr fontId="4" type="noConversion"/>
  </si>
  <si>
    <t>Subsoil asset (fuel + non-fuel mineral) wealth, average value 1995, 2000, &amp; 2005, per capita, in 2000 $US. Data associated with World Bank, The Changing Wealth of Nations (2010). Accessed February 2, 2011, at http://data.worldbank.org/sites/default/files/total_and_per_capita_wealth_of_nations.xls</t>
    <phoneticPr fontId="4" type="noConversion"/>
  </si>
  <si>
    <t>Number of years observed for fuel, mineral, subsoil wealth average. Data associated with World Bank, The Changing Wealth of Nations (2010). Accessed February 2, 2011, at http://data.worldbank.org/sites/default/files/total_and_per_capita_wealth_of_nations.xls</t>
    <phoneticPr fontId="4" type="noConversion"/>
  </si>
  <si>
    <t>Ratio of female to male life expectancy (life expectancy averaged over nine years 2000-2008), calculated from WB WDI online accessed 29 Jan 2010</t>
    <phoneticPr fontId="1" type="noConversion"/>
  </si>
  <si>
    <t>Fuel exports (% of merchandise exports), average for all available years 1972-2008, flag for countries whose energy production per capita was zero), WDI accessed 4 Dec 2010.</t>
    <phoneticPr fontId="4" type="noConversion"/>
  </si>
  <si>
    <t>Ratio of female life expectancy (natural log) to male life expectancy (natural log) (life expectancy averaged over nine years 2000-2008), calculated from WB WDI online accessed 29 Jan 2010</t>
    <phoneticPr fontId="1" type="noConversion"/>
  </si>
  <si>
    <t>Maternal mortality ratio, 2003-2008, UNDP HDR 2010</t>
    <phoneticPr fontId="4" type="noConversion"/>
  </si>
  <si>
    <t>Fuel exports (% of merchandise exports), average for all available years 1972-2008, zero for countries whose energy production per capita was zero, WDI accessed 4 Dec 2010.</t>
    <phoneticPr fontId="4" type="noConversion"/>
  </si>
  <si>
    <t>Combined fuels, ores and metals exports (% of merchandise exports), average for all available years 1972-2008; to excise re-exports of fuel, fuel exports assigned "0" for countries that produce no energy, WDI accessed 4 Dec 2010.</t>
    <phoneticPr fontId="4" type="noConversion"/>
  </si>
  <si>
    <t>Combined fuels, ores and metals exports (% of GDP), average for all available years 1972-2008, WDI accessed 4 Dec 2010 and 12 Apr 2011. Calculated by multiplying minexp times expgdp</t>
    <phoneticPr fontId="4" type="noConversion"/>
  </si>
  <si>
    <t>Fuel (oil, gas, &amp; coal) wealth, average value 1995, 2000, &amp; 2005, per capita, in 2000 $US. Data associated with World Bank, The Changing Wealth of Nations (2010). Accessed February 2, 2011, at http://data.worldbank.org/sites/default/files/total_and_per_capita_wealth_of_nations.xls</t>
    <phoneticPr fontId="4" type="noConversion"/>
  </si>
  <si>
    <t>Non-fuel mineral wealth, value in 2000, per capita, in 2000 $US. Data associated with World Bank, The Changing Wealth of Nations (2010). Accessed February 2, 2011, at http://data.worldbank.org/sites/default/files/total_and_per_capita_wealth_of_nations.xls</t>
    <phoneticPr fontId="4" type="noConversion"/>
  </si>
  <si>
    <t>US Influence dummy: Whether the country received more than US $1m (in then-current dollars) in military aid for at least seven consecutive years between 1970 and 2008</t>
    <phoneticPr fontId="1" type="noConversion"/>
  </si>
  <si>
    <t>Gender empowerment measure, 2006, UNDP HDR 2009</t>
    <phoneticPr fontId="1" type="noConversion"/>
  </si>
  <si>
    <t>Gender Inequality Index rank, 2008, UNDP HDR 2010</t>
    <phoneticPr fontId="4" type="noConversion"/>
  </si>
  <si>
    <t>Human Development Index Index rank, 2008, UNDP HDR 2010</t>
    <phoneticPr fontId="4" type="noConversion"/>
  </si>
  <si>
    <t>Females as % total pop, average 1960-2009, calc from WDI accessed 1 Nov 10</t>
    <phoneticPr fontId="1" type="noConversion"/>
  </si>
  <si>
    <t>Non-fuel mineral wealth, value in 2005, per capita, in 2000 $US. Data associated with World Bank, The Changing Wealth of Nations (2010). Accessed February 2, 2011, at http://data.worldbank.org/sites/default/files/total_and_per_capita_wealth_of_nations.xls</t>
    <phoneticPr fontId="4" type="noConversion"/>
  </si>
  <si>
    <t>Non-fuel mineral wealth, average value 1995, 2000, &amp; 2005, per capita, in 2000 $US. Data associated with World Bank, The Changing Wealth of Nations (2010). Accessed February 2, 2011, at http://data.worldbank.org/sites/default/files/total_and_per_capita_wealth_of_nations.xls</t>
    <phoneticPr fontId="4" type="noConversion"/>
  </si>
  <si>
    <t>Subsoil asset (fuel + non-fuel mineral) wealth, value in 1995, per capita, in 2000 $US. Data associated with World Bank, The Changing Wealth of Nations (2010). Accessed February 2, 2011, at http://data.worldbank.org/sites/default/files/total_and_per_capita_wealth_of_nations.xls</t>
    <phoneticPr fontId="4" type="noConversion"/>
  </si>
  <si>
    <t>Subsoil asset (fuel + non-fuel mineral) wealth, value in 2000, per capita, in 2000 $US. Data associated with World Bank, The Changing Wealth of Nations (2010). Accessed February 2, 2011, at http://data.worldbank.org/sites/default/files/total_and_per_capita_wealth_of_nations.xls</t>
    <phoneticPr fontId="4" type="noConversion"/>
  </si>
  <si>
    <t>Subsoil asset (fuel + non-fuel mineral) wealth, value in 2005, per capita, in 2000 $US. Data associated with World Bank, The Changing Wealth of Nations (2010). Accessed February 2, 2011, at http://data.worldbank.org/sites/default/files/total_and_per_capita_wealth_of_nations.xls</t>
    <phoneticPr fontId="4" type="noConversion"/>
  </si>
  <si>
    <t>GDP per capita in 2005 at PPP (constant 2005 international $), World Bank WDI accessed Dec 11, 2010.</t>
    <phoneticPr fontId="1" type="noConversion"/>
  </si>
  <si>
    <t>GDP per capita, avg 1970 (or earliest figure after 1970) to 2007, PWT 6.3 (var. RGDPCH)</t>
    <phoneticPr fontId="1" type="noConversion"/>
  </si>
  <si>
    <t>GDP per capita growth, 1990-2005. Calculated from World Bank WDI figures for GDP per capita, PPP (constant 2005 international $), accessed Dec 11, 2010. GDP per capita growth calculated using the RATE function in Microsoft Excel.</t>
    <phoneticPr fontId="1" type="noConversion"/>
  </si>
  <si>
    <t>Fuel exports (% of merchandise exports), average for all available years 1972-2008, WDI accessed 4 Dec 2010.</t>
    <phoneticPr fontId="4" type="noConversion"/>
  </si>
  <si>
    <t>GDP per capita growth, 1972-2007. Calculated from PWT 6.3 (var. RGDPCH). GDP per capita growth calculated using the RATE function in Microsoft Excel. China Version 2 figure used for China.</t>
    <phoneticPr fontId="1" type="noConversion"/>
  </si>
  <si>
    <t>Employment in Industry (% of Total Employment), average 2000-2008, World Bank WDI Accessed 9 Dec 2010</t>
    <phoneticPr fontId="1" type="noConversion"/>
  </si>
  <si>
    <t>Gini index of income inequality, 2000-2010, UNDP HDR 2010 Statistical Tables accessed 15 Dec 2010 at http://hdr.undp.org/en/media/HDR_2010_EN_Tables_rev.xls. Iraq from WIDER 2007, avg. of 2003 &amp; 2004.</t>
    <phoneticPr fontId="1" type="noConversion"/>
  </si>
  <si>
    <t>Energy production (metric tonnes of oil equivalent), average for all available years 1972-2008, WDI accessed 4 Dec 2010.</t>
    <phoneticPr fontId="4" type="noConversion"/>
  </si>
  <si>
    <t>Fuel (oil, gas, &amp; coal) wealth, value in 2000 per capita, in 2000 $US. Data associated with World Bank, The Changing Wealth of Nations (2010). Accessed February 2, 2011, at http://data.worldbank.org/sites/default/files/total_and_per_capita_wealth_of_nations.xls</t>
    <phoneticPr fontId="4" type="noConversion"/>
  </si>
  <si>
    <t>Fuel (oil, gas, &amp; coal) wealth, value in 2005, per capita, in 2000 $US. Data associated with World Bank, The Changing Wealth of Nations (2010). Accessed February 2, 2011, at http://data.worldbank.org/sites/default/files/total_and_per_capita_wealth_of_nations.xls</t>
    <phoneticPr fontId="4" type="noConversion"/>
  </si>
  <si>
    <t>"Polity2" score (ranging from -10 to +10, latter most democratic), Avg 2005-2009, or maximum number of available years between those dates. Polity IV database, accessed 1 Nov 2010 at http://www.systemicpeace.org/inscr/p4v2009.xls</t>
    <phoneticPr fontId="1" type="noConversion"/>
  </si>
  <si>
    <t>"Polity2" score (ranging from -10 to +10, latter most democratic), Avg 2007-2009, or maximum number of available years between those dates. Polity IV database, accessed 1 Nov 2010 at http://www.systemicpeace.org/inscr/p4v2009.xls</t>
    <phoneticPr fontId="1" type="noConversion"/>
  </si>
  <si>
    <t>"Polity2" score (ranging from -10 to +10, latter most democratic), Avg 2008-2009, or maximum number of available years between those dates. Polity IV database, accessed 1 Nov 2010 at http://www.systemicpeace.org/inscr/p4v2009.xls</t>
    <phoneticPr fontId="1" type="noConversion"/>
  </si>
  <si>
    <t>"Polity2" score (ranging from -10 to +10, latter most democratic), 2009. Polity IV database, accessed 1 Nov 2010 at http://www.systemicpeace.org/inscr/p4v2009.xls</t>
    <phoneticPr fontId="1" type="noConversion"/>
  </si>
  <si>
    <t>Freedom House score in 2005-2009, average of each country contiguous with the indicated country. Contiguous countries from Correlates of War Direct Contiguity Dataset v. 3.1, accessed 10 Dec 2010 at http://www.correlatesofwar.org/COW2%20Data/DirectContiguity/DirectContiguity310.zip Iceland and New Zealand assigned 1.0. Russia assigned average of bordering countries.</t>
    <phoneticPr fontId="1" type="noConversion"/>
  </si>
  <si>
    <t>Years democratic, 1900-1995, as measured by the achievement of a Polity III score of 5 or higher in at least two consecutive years. From data associated with John Gerring and Strom Thacker, "Do Neoliberal Policies Deter Political Corruption?" International Organization 59(1) (2005) 233-254. Accessed December 10, 2010, at http://www.bu.edu/sthacker/IO2005Excel.zip</t>
    <phoneticPr fontId="1" type="noConversion"/>
  </si>
  <si>
    <t>GDP per capita in 1970, PWT 6.3 (var. RGDPCH)</t>
    <phoneticPr fontId="1" type="noConversion"/>
  </si>
  <si>
    <t>GDP per capita in 1972, PWT 6.3 (var. RGDPCH)</t>
    <phoneticPr fontId="1" type="noConversion"/>
  </si>
  <si>
    <t>GDP per capita in 1990, PWT 6.3 (var. RGDPCH)</t>
    <phoneticPr fontId="1" type="noConversion"/>
  </si>
  <si>
    <t>GDP per capita in 2005 PWT 6.3 (var. RGDPCH)</t>
    <phoneticPr fontId="1" type="noConversion"/>
  </si>
  <si>
    <t>GDP per capita in 1990 at PPP (constant 2005 international $), World Bank WDI accessed Dec 11, 2010.</t>
    <phoneticPr fontId="1" type="noConversion"/>
  </si>
  <si>
    <t>Tax revenue</t>
    <phoneticPr fontId="1" type="noConversion"/>
  </si>
  <si>
    <t>Governance</t>
    <phoneticPr fontId="1" type="noConversion"/>
  </si>
  <si>
    <t>Freedom House, Avg 1972-2009. For each country in each of the 38 years, political rights and civil liberties are averaged together. The number in the cell is the mean of the 38 resulting averages. The scores range from 1 (most) to 7 (fewest) political rights and civil liberties.</t>
    <phoneticPr fontId="1" type="noConversion"/>
  </si>
  <si>
    <t>Freedom House, Avg 2005-2009. For each country in each of the 5 years, political rights and civil liberties are averaged together. The number in the cell is the mean of the 5 resulting averages. The scores range from 1 (most) to 7 (fewest) political rights and civil liberties.</t>
    <phoneticPr fontId="1" type="noConversion"/>
  </si>
  <si>
    <t>Value added in manufacturing, average 1990-2005, World Bank WDI Accessed 9 Dec 2010</t>
    <phoneticPr fontId="1" type="noConversion"/>
  </si>
  <si>
    <t>Freedom House, Avg 2008-2009. For each country in each of the 2 years, political rights and civil liberties are averaged together. The number in the cell is the mean of the 2 resulting averages. The scores range from 1 (most) to 7 (fewest) political rights and civil liberties.</t>
    <phoneticPr fontId="1" type="noConversion"/>
  </si>
  <si>
    <t>Freedom House, 2009. For each country in 2009, political rights and civil liberties are averaged together. The number in the cell is the mean of the resulting average. The scores range from 1 (most) to 7 (fewest) political rights and civil liberties.</t>
    <phoneticPr fontId="1" type="noConversion"/>
  </si>
  <si>
    <t>"Polity2" score (ranging from -10 to +10, latter most democratic), Avg 1970-2009, or maximum number of available years between those dates. Polity IV database, accessed 1 Nov 2010 at http://www.systemicpeace.org/inscr/p4v2009.xls</t>
    <phoneticPr fontId="1" type="noConversion"/>
  </si>
  <si>
    <t>"Polity2" score (ranging from -10 to +10, latter most democratic), Avg 1972-2009, or maximum number of available years between those dates. Polity IV database, accessed 1 Nov 2010 at http://www.systemicpeace.org/inscr/p4v2009.xls</t>
    <phoneticPr fontId="1" type="noConversion"/>
  </si>
  <si>
    <t>Country</t>
    <phoneticPr fontId="1" type="noConversion"/>
  </si>
  <si>
    <t>Abbrev.</t>
    <phoneticPr fontId="1" type="noConversion"/>
  </si>
  <si>
    <t>Democracy</t>
    <phoneticPr fontId="1" type="noConversion"/>
  </si>
  <si>
    <t>Democracy in the neighborhood</t>
    <phoneticPr fontId="1" type="noConversion"/>
  </si>
  <si>
    <t>Democratic history</t>
    <phoneticPr fontId="1" type="noConversion"/>
  </si>
  <si>
    <t>GDP per capita</t>
    <phoneticPr fontId="1" type="noConversion"/>
  </si>
  <si>
    <t>Industrial employment</t>
    <phoneticPr fontId="1" type="noConversion"/>
  </si>
  <si>
    <t>Income Inequality</t>
    <phoneticPr fontId="1" type="noConversion"/>
  </si>
  <si>
    <t>Foriegn aid importance to economy</t>
    <phoneticPr fontId="1" type="noConversion"/>
  </si>
  <si>
    <t>Natural resource endowment: fuels</t>
    <phoneticPr fontId="4" type="noConversion"/>
  </si>
  <si>
    <t>Natural resource endowment: minerals</t>
    <phoneticPr fontId="4" type="noConversion"/>
  </si>
  <si>
    <t>Natural resource endowment: fuels + minerals</t>
    <phoneticPr fontId="4" type="noConversion"/>
  </si>
  <si>
    <t>Natural resource exports: fuels</t>
    <phoneticPr fontId="4" type="noConversion"/>
  </si>
  <si>
    <t>Natural resource exports: minerals</t>
    <phoneticPr fontId="4" type="noConversion"/>
  </si>
  <si>
    <t>Natural resource exports: fuels + minerals</t>
    <phoneticPr fontId="4" type="noConversion"/>
  </si>
  <si>
    <t>Exports as a share of GDP</t>
    <phoneticPr fontId="1" type="noConversion"/>
  </si>
  <si>
    <t>Fuel exports as a share of GDP</t>
    <phoneticPr fontId="1" type="noConversion"/>
  </si>
  <si>
    <t>Gender: indices of gender bias</t>
    <phoneticPr fontId="1" type="noConversion"/>
  </si>
  <si>
    <t>Gender: sex ratio in population</t>
    <phoneticPr fontId="1" type="noConversion"/>
  </si>
  <si>
    <t>Gender: sex ratio at birth</t>
    <phoneticPr fontId="1" type="noConversion"/>
  </si>
  <si>
    <t>Gender: mortality differential</t>
    <phoneticPr fontId="1" type="noConversion"/>
  </si>
  <si>
    <t>Gender: maternal mortality</t>
    <phoneticPr fontId="1" type="noConversion"/>
  </si>
  <si>
    <t>Gender: adolescent fertility</t>
    <phoneticPr fontId="1" type="noConversion"/>
  </si>
  <si>
    <t>Gender: maternal and infant health</t>
    <phoneticPr fontId="1" type="noConversion"/>
  </si>
  <si>
    <t>Gender: education differential</t>
    <phoneticPr fontId="1" type="noConversion"/>
  </si>
  <si>
    <t>Gender: political role</t>
    <phoneticPr fontId="1" type="noConversion"/>
  </si>
  <si>
    <t>Gender: labor force particip</t>
    <phoneticPr fontId="1" type="noConversion"/>
  </si>
  <si>
    <t>International migrants</t>
    <phoneticPr fontId="1" type="noConversion"/>
  </si>
  <si>
    <t>Religion</t>
    <phoneticPr fontId="1" type="noConversion"/>
  </si>
  <si>
    <t>Military role</t>
    <phoneticPr fontId="1" type="noConversion"/>
  </si>
  <si>
    <t>Government spending</t>
    <phoneticPr fontId="1" type="noConversion"/>
  </si>
  <si>
    <t>rentsgdp</t>
    <phoneticPr fontId="1" type="noConversion"/>
  </si>
  <si>
    <t>Combined fuels, ores and metals exports</t>
  </si>
  <si>
    <t>fuelgdp</t>
    <phoneticPr fontId="1" type="noConversion"/>
  </si>
  <si>
    <t>Fuel (oil, gas, &amp; coal) wealth, value in 1995, per capita, in 2000 $US. Data associated with World Bank, The Changing Wealth of Nations (2010). Accessed February 2, 2011, at http://data.worldbank.org/sites/default/files/total_and_per_capita_wealth_of_nations.xls</t>
    <phoneticPr fontId="4" type="noConversion"/>
  </si>
  <si>
    <t>Ores and metals exports (% of GDP), average for all available years 1972-2008, WDI accessed 4 Dec 2010 and 12 Apr 2011. Calculated by multiplying oresexp times expgdp</t>
    <phoneticPr fontId="4" type="noConversion"/>
  </si>
  <si>
    <t>East Asia &amp; Pacific</t>
  </si>
  <si>
    <t>..</t>
  </si>
  <si>
    <t>Sub-Saharan Africa</t>
  </si>
  <si>
    <t>Latin America &amp; Caribbean</t>
  </si>
  <si>
    <t>Kiribati</t>
  </si>
  <si>
    <t>Timor-Leste</t>
  </si>
  <si>
    <t>Lebanon</t>
  </si>
  <si>
    <t>Nepal</t>
  </si>
  <si>
    <t>Ecuador</t>
  </si>
  <si>
    <t>Zimbabwe</t>
  </si>
  <si>
    <t>Ethiopia</t>
  </si>
  <si>
    <t>gii08new</t>
    <phoneticPr fontId="4" type="noConversion"/>
  </si>
  <si>
    <t>Ores and metals exports (% of merchandise exports), average for all available years 1972-2008, WDI accessed 4 Dec 2010.</t>
    <phoneticPr fontId="4" type="noConversion"/>
  </si>
  <si>
    <t>polity7009</t>
    <phoneticPr fontId="1" type="noConversion"/>
  </si>
  <si>
    <t>polity7209</t>
  </si>
  <si>
    <t>polity0509</t>
  </si>
  <si>
    <t>polity0709</t>
  </si>
  <si>
    <t>polity0809</t>
  </si>
  <si>
    <t>polity09</t>
  </si>
  <si>
    <t>Freedom House, Avg 2007-2009. For each country in each of the 3 years, political rights and civil liberties are averaged together. The number in the cell is the mean of the 3 resulting averages. The scores range from 1 (most) to 7 (fewest) political rights and civil liberties.</t>
    <phoneticPr fontId="1" type="noConversion"/>
  </si>
  <si>
    <t>Labor force</t>
    <phoneticPr fontId="1" type="noConversion"/>
  </si>
  <si>
    <t>subwlthavg</t>
    <phoneticPr fontId="4" type="noConversion"/>
  </si>
  <si>
    <t>Namibia</t>
  </si>
  <si>
    <t>Belize</t>
  </si>
  <si>
    <t>Europe &amp; Central Asia</t>
  </si>
  <si>
    <t>Middle East &amp; North Africa</t>
  </si>
  <si>
    <t>Tax revenue (% of GDP), average 2000-2009, WB WDI accessed 15 Dec 2010</t>
    <phoneticPr fontId="1" type="noConversion"/>
  </si>
  <si>
    <t>natural log of deathpop</t>
    <phoneticPr fontId="1" type="noConversion"/>
  </si>
  <si>
    <t>Under-5 mortality rate, male, 2005, WHO Global Health Observatory, accessed 8 Dec 2010 at http://apps.who.int/ghodata/</t>
    <phoneticPr fontId="4" type="noConversion"/>
  </si>
  <si>
    <t>Non-fuel mineral wealth, value in 1995, per capita, in 2000 $US. Data associated with World Bank, The Changing Wealth of Nations (2010). Accessed February 2, 2011, at http://data.worldbank.org/sites/default/files/total_and_per_capita_wealth_of_nations.xls</t>
    <phoneticPr fontId="4" type="noConversion"/>
  </si>
  <si>
    <t xml:space="preserve"> imtotshpop</t>
  </si>
  <si>
    <t>popm05</t>
    <phoneticPr fontId="1" type="noConversion"/>
  </si>
  <si>
    <t>Under-5 mortality rate, overall (m/f), 1995, WHO Global Health Observatory, accessed 8 Dec 2010 at http://apps.who.int/ghodata/</t>
    <phoneticPr fontId="4" type="noConversion"/>
  </si>
  <si>
    <t>Thailand</t>
  </si>
  <si>
    <t>Chile</t>
  </si>
  <si>
    <t>Serbia</t>
  </si>
  <si>
    <t>conflmar</t>
    <phoneticPr fontId="1" type="noConversion"/>
  </si>
  <si>
    <t>Japan</t>
  </si>
  <si>
    <t>Barbados</t>
  </si>
  <si>
    <t>u5mrf00</t>
  </si>
  <si>
    <t>Liechtenstein</t>
  </si>
  <si>
    <t>Bulgaria</t>
  </si>
  <si>
    <t>Guinea-Bissau</t>
  </si>
  <si>
    <t>Sudan</t>
  </si>
  <si>
    <t>Hong Kong SAR, China</t>
  </si>
  <si>
    <t>Ethnic makeup</t>
    <phoneticPr fontId="1" type="noConversion"/>
  </si>
  <si>
    <t>subwlth00</t>
    <phoneticPr fontId="4" type="noConversion"/>
  </si>
  <si>
    <t>fuelwlth05</t>
    <phoneticPr fontId="4" type="noConversion"/>
  </si>
  <si>
    <t>minwlth05</t>
    <phoneticPr fontId="4" type="noConversion"/>
  </si>
  <si>
    <t>subwlth05</t>
    <phoneticPr fontId="4" type="noConversion"/>
  </si>
  <si>
    <t>fuelwlthavg</t>
    <phoneticPr fontId="4" type="noConversion"/>
  </si>
  <si>
    <t>minwlthavg</t>
    <phoneticPr fontId="4" type="noConversion"/>
  </si>
  <si>
    <t>Sao Tome and Principe</t>
  </si>
  <si>
    <t>Greece</t>
  </si>
  <si>
    <t>Philippines</t>
  </si>
  <si>
    <t>Romania</t>
  </si>
  <si>
    <t>Standard Deviation</t>
    <phoneticPr fontId="1" type="noConversion"/>
  </si>
  <si>
    <t>Pakistan</t>
  </si>
  <si>
    <t>Burundi</t>
  </si>
  <si>
    <t>Under-5 mortality rate, overall (m/f), 2005, WHO Global Health Observatory, accessed 8 Dec 2010 at http://apps.who.int/ghodata/</t>
    <phoneticPr fontId="4" type="noConversion"/>
  </si>
  <si>
    <t>Congo, Dem. Rep.</t>
  </si>
  <si>
    <t>Georgia</t>
  </si>
  <si>
    <t>Slovenia</t>
  </si>
  <si>
    <t>Female-male ratio of seats in parliament, 2008, UNDP HDR 2010 online data accessed 7 Dec 2010.</t>
    <phoneticPr fontId="4" type="noConversion"/>
  </si>
  <si>
    <t>Trinidad and Tobago</t>
  </si>
  <si>
    <t>Jordan</t>
  </si>
  <si>
    <t>Tajikistan</t>
  </si>
  <si>
    <t>Cuba</t>
  </si>
  <si>
    <t>Iraq</t>
  </si>
  <si>
    <t>Combined fuels, ores and metals exports plus foreign aid</t>
    <phoneticPr fontId="1" type="noConversion"/>
  </si>
  <si>
    <t>Natural resource exports: primary products</t>
    <phoneticPr fontId="4" type="noConversion"/>
  </si>
  <si>
    <t>Rents: natural resource &amp; ODA combined</t>
    <phoneticPr fontId="2" type="noConversion"/>
  </si>
  <si>
    <t>US military aid received</t>
    <phoneticPr fontId="1" type="noConversion"/>
  </si>
  <si>
    <t>Under-5 mortality rate, female, 1995, WHO Global Health Observatory, accessed 8 Dec 2010 at http://apps.who.int/ghodata/</t>
    <phoneticPr fontId="4" type="noConversion"/>
  </si>
  <si>
    <t>Yemen, Rep.</t>
  </si>
  <si>
    <t>South Asia</t>
    <phoneticPr fontId="1" type="noConversion"/>
  </si>
  <si>
    <t>Congo, Rep.</t>
  </si>
  <si>
    <t>Bermuda</t>
  </si>
  <si>
    <t>Guatemala</t>
  </si>
  <si>
    <t>Fiji</t>
  </si>
  <si>
    <t>Macedonia, FYR</t>
  </si>
  <si>
    <t>Zambia</t>
  </si>
  <si>
    <t>Gabon</t>
  </si>
  <si>
    <t>China</t>
  </si>
  <si>
    <t>Denmark</t>
  </si>
  <si>
    <t>Jamaica</t>
  </si>
  <si>
    <t>Albania</t>
  </si>
  <si>
    <t>Cape Verde</t>
  </si>
  <si>
    <t>Poland</t>
  </si>
  <si>
    <t>Net ODA received (% of GNI), average for all available years 1972-2008. Rich Western countries, Non-self-governing territories, and former Soviet and Soviet-Bloc states with no entry are scored 0.001 to permit log transformation. Haiti assigned 9.8 (Knack 2004, data for 1975-1995).</t>
    <phoneticPr fontId="4" type="noConversion"/>
  </si>
  <si>
    <t>Total US military aid received 1972-2008, in millions of constant (2008) dollars, from USAID Greenbook website accessed Dec 5, 2010, at http://gbk.eads.usaidallnet.gov/data/</t>
    <phoneticPr fontId="1" type="noConversion"/>
  </si>
  <si>
    <t>femshim</t>
    <phoneticPr fontId="1" type="noConversion"/>
  </si>
  <si>
    <t>maleshim</t>
    <phoneticPr fontId="1" type="noConversion"/>
  </si>
  <si>
    <t>immaleshpop</t>
    <phoneticPr fontId="1" type="noConversion"/>
  </si>
  <si>
    <t>Total US military aid received 1972-2008, in constant (2008) dollars, divided by average population 1972-2008. Aid figures from USAID Greenbook website accessed Dec 5, 2010, at http://gbk.eads.usaidallnet.gov/data/; population figures from WB WDI accessed Dec 2010</t>
    <phoneticPr fontId="1" type="noConversion"/>
  </si>
  <si>
    <t>Korea, Rep.</t>
  </si>
  <si>
    <t>Nigeria</t>
  </si>
  <si>
    <t>Sierra Leone</t>
  </si>
  <si>
    <t>Tunisia</t>
  </si>
  <si>
    <t>Mali</t>
  </si>
  <si>
    <t>Czech Republic</t>
  </si>
  <si>
    <t>Tanzania</t>
  </si>
  <si>
    <t>Israel</t>
  </si>
  <si>
    <t>manufval</t>
    <phoneticPr fontId="1" type="noConversion"/>
  </si>
  <si>
    <t>othrelig</t>
    <phoneticPr fontId="4" type="noConversion"/>
  </si>
  <si>
    <t>norelig</t>
    <phoneticPr fontId="4" type="noConversion"/>
  </si>
  <si>
    <t>Under-5 mortality rate, female, 1990, WHO Global Health Observatory, accessed 8 Dec 2010 at http://apps.who.int/ghodata/</t>
    <phoneticPr fontId="4" type="noConversion"/>
  </si>
  <si>
    <t>Under-5 mortality rate, overall (m/f), 1990, WHO Global Health Observatory, accessed 8 Dec 2010 at http://apps.who.int/ghodata/</t>
    <phoneticPr fontId="4" type="noConversion"/>
  </si>
  <si>
    <t>u5mr00</t>
  </si>
  <si>
    <t>u5mrm05</t>
  </si>
  <si>
    <t>u5mrf05</t>
  </si>
  <si>
    <t>u5mr05</t>
  </si>
  <si>
    <t>Mortality</t>
    <phoneticPr fontId="1" type="noConversion"/>
  </si>
  <si>
    <t>gem</t>
    <phoneticPr fontId="1" type="noConversion"/>
  </si>
  <si>
    <t>Under-5 mortality rate, male, 2000, WHO Global Health Observatory, accessed 8 Dec 2010 at http://apps.who.int/ghodata/</t>
    <phoneticPr fontId="4" type="noConversion"/>
  </si>
  <si>
    <t>Bosnia and Herzegovina</t>
  </si>
  <si>
    <t>Nicaragua</t>
  </si>
  <si>
    <t>Population, total, average for all available years 1972-2008</t>
    <phoneticPr fontId="4" type="noConversion"/>
  </si>
  <si>
    <t>u5mrm90</t>
  </si>
  <si>
    <t>u5mrf90</t>
  </si>
  <si>
    <t>u5mr90</t>
  </si>
  <si>
    <t>u5mrm95</t>
  </si>
  <si>
    <t>u5mrf95</t>
  </si>
  <si>
    <t>u5mr95</t>
  </si>
  <si>
    <t>u5mrm00</t>
  </si>
  <si>
    <t>South Asia</t>
  </si>
  <si>
    <t>Luxembourg</t>
  </si>
  <si>
    <t>Under-5 mortality rate, female, 2005, WHO Global Health Observatory, accessed 8 Dec 2010 at http://apps.who.int/ghodata/</t>
    <phoneticPr fontId="4" type="noConversion"/>
  </si>
  <si>
    <t>Sri Lanka</t>
  </si>
  <si>
    <t>Singapore</t>
  </si>
  <si>
    <t>Bahrain</t>
  </si>
  <si>
    <t>Brazil</t>
  </si>
  <si>
    <t>Belarus</t>
  </si>
  <si>
    <t>Malawi</t>
  </si>
  <si>
    <t>Vanuatu</t>
  </si>
  <si>
    <t>Belgium</t>
  </si>
  <si>
    <t>Guam</t>
  </si>
  <si>
    <t>Central African Republic</t>
  </si>
  <si>
    <t>Turkmenistan</t>
  </si>
  <si>
    <t>Lithuania</t>
  </si>
  <si>
    <t>Percent no religion circa 2000. Gene Shackman, Religion in the World, The Global Social Change Research Project, http://gsociology.icaap.org. Most data from CIA World Factbook 2009; some from US Department of State International Religious Freedom Reports</t>
    <phoneticPr fontId="1" type="noConversion"/>
  </si>
  <si>
    <t>Croatia</t>
  </si>
  <si>
    <t>Netherlands Antilles</t>
  </si>
  <si>
    <t>Former USSR Asia</t>
    <phoneticPr fontId="1" type="noConversion"/>
  </si>
  <si>
    <t>jewish</t>
    <phoneticPr fontId="4" type="noConversion"/>
  </si>
  <si>
    <t>Communist country during most or all of the period over which polity2 is averaged (note: includes East Europe, but not former USSR countries, which were no longer communist during post-1991 period over which polity 2 data are measured</t>
    <phoneticPr fontId="1" type="noConversion"/>
  </si>
  <si>
    <t>Oman</t>
  </si>
  <si>
    <t>Monaco</t>
  </si>
  <si>
    <t>Bahamas, The</t>
  </si>
  <si>
    <t>Palau</t>
  </si>
  <si>
    <t>Maldives</t>
  </si>
  <si>
    <t>Mauritania</t>
  </si>
  <si>
    <t>Under-5 mortality rate, male, 1995, WHO Global Health Observatory, accessed 8 Dec 2010 at http://apps.who.int/ghodata/</t>
    <phoneticPr fontId="4" type="noConversion"/>
  </si>
  <si>
    <t>Costa Rica</t>
  </si>
  <si>
    <t>buddhist</t>
    <phoneticPr fontId="4" type="noConversion"/>
  </si>
  <si>
    <t>Antigua and Barbuda</t>
  </si>
  <si>
    <t>Argentina</t>
  </si>
  <si>
    <t>Cote d'Ivoire</t>
  </si>
  <si>
    <t>Cyprus</t>
  </si>
  <si>
    <t>Angola</t>
  </si>
  <si>
    <t>United Arab Emirates</t>
  </si>
  <si>
    <t>Norway</t>
  </si>
  <si>
    <t>Eritrea</t>
  </si>
  <si>
    <t>Uganda</t>
  </si>
  <si>
    <t>Austria</t>
  </si>
  <si>
    <t>Iran, Islamic Rep.</t>
  </si>
  <si>
    <t>Cambodia</t>
  </si>
  <si>
    <t>United Kingdom</t>
  </si>
  <si>
    <t>Malaysia</t>
  </si>
  <si>
    <t>Guinea</t>
  </si>
  <si>
    <t>Liberia</t>
  </si>
  <si>
    <t>Labor force, total), average for all available years 1972-2008</t>
    <phoneticPr fontId="4" type="noConversion"/>
  </si>
  <si>
    <t>Population with at least secondary education, female/male ratio (Ratio of female to male rates), 2010, UNDP HDR 2010 online data accessed 7 Dec 2010, or calculated from data in UNDP HDR 2010</t>
    <phoneticPr fontId="4" type="noConversion"/>
  </si>
  <si>
    <t>Uzbekistan</t>
  </si>
  <si>
    <t>Djibouti</t>
  </si>
  <si>
    <t>Andorra</t>
  </si>
  <si>
    <t>Cayman Islands</t>
  </si>
  <si>
    <t>Aruba</t>
  </si>
  <si>
    <t>Comoros</t>
  </si>
  <si>
    <t>Mauritius</t>
  </si>
  <si>
    <t>Mexico</t>
  </si>
  <si>
    <t>Egypt, Arab Rep.</t>
  </si>
  <si>
    <t>Ghana</t>
  </si>
  <si>
    <t>St. Lucia</t>
  </si>
  <si>
    <t>Percent other religions circa 2000. Gene Shackman, Religion in the World, The Global Social Change Research Project, http://gsociology.icaap.org. Most data from CIA World Factbook 2009; some from US Department of State International Religious Freedom Reports</t>
    <phoneticPr fontId="1" type="noConversion"/>
  </si>
  <si>
    <t>Malta</t>
  </si>
  <si>
    <t>Benin</t>
  </si>
  <si>
    <t>Haiti</t>
  </si>
  <si>
    <t>Kuwait</t>
  </si>
  <si>
    <t>Mongolia</t>
  </si>
  <si>
    <t>New Zealand</t>
  </si>
  <si>
    <t>Germany</t>
  </si>
  <si>
    <t>Niger</t>
  </si>
  <si>
    <t>Hungary</t>
  </si>
  <si>
    <t>Kazakhstan</t>
  </si>
  <si>
    <t>San Marino</t>
  </si>
  <si>
    <t>Ireland</t>
  </si>
  <si>
    <t>Sub-Saharan Africa</t>
    <phoneticPr fontId="1" type="noConversion"/>
  </si>
  <si>
    <t>Netherlands</t>
  </si>
  <si>
    <t>Kosovo</t>
  </si>
  <si>
    <t>Macao SAR, China</t>
  </si>
  <si>
    <t>Lao PDR</t>
  </si>
  <si>
    <t>Chad</t>
  </si>
  <si>
    <t>Mean of 19 MENA countries</t>
    <phoneticPr fontId="1" type="noConversion"/>
  </si>
  <si>
    <t>Kenya</t>
  </si>
  <si>
    <t>Indonesia</t>
  </si>
  <si>
    <t>Seychelles</t>
  </si>
  <si>
    <t>Finland</t>
  </si>
  <si>
    <t>mmr0308</t>
    <phoneticPr fontId="4" type="noConversion"/>
  </si>
  <si>
    <t>Iceland</t>
  </si>
  <si>
    <t>Bhutan</t>
  </si>
  <si>
    <t>Marshall Islands</t>
  </si>
  <si>
    <t>Myanmar</t>
  </si>
  <si>
    <t>Botswana</t>
  </si>
  <si>
    <t>Latvia</t>
  </si>
  <si>
    <t>Colombia</t>
  </si>
  <si>
    <t>Saudi Arabia</t>
  </si>
  <si>
    <t>Korea, Dem. Rep.</t>
  </si>
  <si>
    <t>Gambia, The</t>
  </si>
  <si>
    <t>Bangladesh</t>
  </si>
  <si>
    <t>Kyrgyz Republic</t>
  </si>
  <si>
    <t>France</t>
  </si>
  <si>
    <t>Afghanistan</t>
  </si>
  <si>
    <t>Suriname</t>
  </si>
  <si>
    <t>VEN</t>
  </si>
  <si>
    <t>VNM</t>
  </si>
  <si>
    <t>WBG</t>
  </si>
  <si>
    <t>YEM</t>
  </si>
  <si>
    <t>ZMB</t>
  </si>
  <si>
    <t>ZWE</t>
  </si>
  <si>
    <t>u5mrm08</t>
  </si>
  <si>
    <t>u5mrf08</t>
  </si>
  <si>
    <t>u5mr08</t>
  </si>
  <si>
    <t>odagniz</t>
    <phoneticPr fontId="4" type="noConversion"/>
  </si>
  <si>
    <t>West Bank and Gaza</t>
  </si>
  <si>
    <t>Cameroon</t>
  </si>
  <si>
    <t>American Samoa</t>
  </si>
  <si>
    <t>Isle of Man</t>
  </si>
  <si>
    <t>Venezuela, RB</t>
  </si>
  <si>
    <t>Rwanda</t>
  </si>
  <si>
    <t>Solomon Islands</t>
  </si>
  <si>
    <t>WB Region</t>
    <phoneticPr fontId="1" type="noConversion"/>
  </si>
  <si>
    <t>JWM Region</t>
    <phoneticPr fontId="1" type="noConversion"/>
  </si>
  <si>
    <t>Virgin Islands (U.S.)</t>
  </si>
  <si>
    <t>Burkina Faso</t>
  </si>
  <si>
    <t>Montenegro</t>
  </si>
  <si>
    <t>Northern Mariana Islands</t>
  </si>
  <si>
    <t>Greenland</t>
  </si>
  <si>
    <t>Papua New Guinea</t>
  </si>
  <si>
    <t>Lesotho</t>
  </si>
  <si>
    <t>Turkey</t>
  </si>
  <si>
    <t>Italy</t>
  </si>
  <si>
    <t>Australia</t>
  </si>
  <si>
    <t>Samoa</t>
  </si>
  <si>
    <t>Sweden</t>
  </si>
  <si>
    <t>Paraguay</t>
  </si>
  <si>
    <t>Russian Federation</t>
  </si>
  <si>
    <t>Incoming overseas development assistance as a proportion of GDP</t>
    <phoneticPr fontId="1" type="noConversion"/>
  </si>
  <si>
    <t>Mayotte</t>
  </si>
  <si>
    <t>Morocco</t>
  </si>
  <si>
    <t>Ex Communist: Former Soviet Bloc, Former USSR Asia, Former USSR Europe combined</t>
    <phoneticPr fontId="1" type="noConversion"/>
  </si>
  <si>
    <t>India</t>
  </si>
  <si>
    <t>Madagascar</t>
  </si>
  <si>
    <t>Dominican Republic</t>
  </si>
  <si>
    <t>Senegal</t>
  </si>
  <si>
    <t>South Africa</t>
  </si>
  <si>
    <t>Azerbaijan</t>
  </si>
  <si>
    <t>Libya</t>
  </si>
  <si>
    <t>Tonga</t>
  </si>
  <si>
    <t>Grenada</t>
  </si>
  <si>
    <t>Syrian Arab Republic</t>
  </si>
  <si>
    <t>Caribbean, former British, French, Dutch colony</t>
    <phoneticPr fontId="1" type="noConversion"/>
  </si>
  <si>
    <t>East Asia</t>
    <phoneticPr fontId="1" type="noConversion"/>
  </si>
  <si>
    <t>Former Soviet Bloc</t>
    <phoneticPr fontId="1" type="noConversion"/>
  </si>
  <si>
    <t>Former USSR Europe</t>
    <phoneticPr fontId="1" type="noConversion"/>
  </si>
  <si>
    <t>Pacific</t>
    <phoneticPr fontId="1" type="noConversion"/>
  </si>
  <si>
    <t>Rich Western Country</t>
    <phoneticPr fontId="1" type="noConversion"/>
  </si>
  <si>
    <t>Country category</t>
    <phoneticPr fontId="1" type="noConversion"/>
  </si>
  <si>
    <t>Asia Pacific: East Asia, South Asia, Pacific combined</t>
    <phoneticPr fontId="1" type="noConversion"/>
  </si>
  <si>
    <t>fparl08</t>
    <phoneticPr fontId="4" type="noConversion"/>
  </si>
  <si>
    <t>contracep</t>
    <phoneticPr fontId="4" type="noConversion"/>
  </si>
  <si>
    <t>anenatal</t>
    <phoneticPr fontId="4" type="noConversion"/>
  </si>
  <si>
    <t>birthatt</t>
    <phoneticPr fontId="4" type="noConversion"/>
  </si>
  <si>
    <t>Total populaton in 2005</t>
    <phoneticPr fontId="1" type="noConversion"/>
  </si>
  <si>
    <t>gini</t>
    <phoneticPr fontId="1" type="noConversion"/>
  </si>
  <si>
    <t>Gender Inequality Index, 2008, UNDP HDR 2010</t>
    <phoneticPr fontId="4" type="noConversion"/>
  </si>
  <si>
    <t>Incoming overseas development assistance as a proportion of GDP, with entries of .000 changed to .001 to permit log transformation</t>
    <phoneticPr fontId="1" type="noConversion"/>
  </si>
  <si>
    <t>Primary product exports as a share of GDP, 1970 (Data associated with Sachs and Warner 1997, accessed December 4, 2010, at www.earth.columbia.edu/sitefiles/file/about/director/documents/NaturalResources.xls</t>
    <phoneticPr fontId="1" type="noConversion"/>
  </si>
  <si>
    <t>United States</t>
  </si>
  <si>
    <t>Micronesia, Fed. Sts.</t>
  </si>
  <si>
    <t>Vietnam</t>
  </si>
  <si>
    <t>Canada</t>
  </si>
  <si>
    <t>Ukraine</t>
  </si>
  <si>
    <t>Estonia</t>
  </si>
  <si>
    <t>Guyana</t>
  </si>
  <si>
    <t>Uruguay</t>
  </si>
  <si>
    <t>Mozambique</t>
  </si>
  <si>
    <t>Slovak Republic</t>
  </si>
  <si>
    <t>Tuvalu</t>
  </si>
  <si>
    <t>Dominica</t>
  </si>
  <si>
    <t>New Caledonia</t>
  </si>
  <si>
    <t>hdrrk08</t>
    <phoneticPr fontId="4" type="noConversion"/>
  </si>
  <si>
    <t>OPEC member in 2005. Source: http://www.opec.org/opec_web/en/about_us/25.htm  Indonesia suspended membership as of Jan 2009; Ecuador re-joined in Oct 2007; Angola joined in 2007.</t>
    <phoneticPr fontId="1" type="noConversion"/>
  </si>
  <si>
    <t>fh0509</t>
    <phoneticPr fontId="4" type="noConversion"/>
  </si>
  <si>
    <t>fh0709</t>
    <phoneticPr fontId="4" type="noConversion"/>
  </si>
  <si>
    <t>fh0809</t>
    <phoneticPr fontId="4" type="noConversion"/>
  </si>
  <si>
    <t>TON</t>
  </si>
  <si>
    <t>Total rents (natural resource rents + incoming ODA) as a proportion of GDP</t>
    <phoneticPr fontId="1" type="noConversion"/>
  </si>
  <si>
    <t>Spain</t>
  </si>
  <si>
    <t>Bolivia</t>
  </si>
  <si>
    <t>Armenia</t>
  </si>
  <si>
    <t>Population in millions, total, average for all available years 1972-2008</t>
    <phoneticPr fontId="4" type="noConversion"/>
  </si>
  <si>
    <t>El Salvador</t>
  </si>
  <si>
    <t>Qatar</t>
  </si>
  <si>
    <t>Honduras</t>
  </si>
  <si>
    <t>GBR</t>
  </si>
  <si>
    <t>USA</t>
  </si>
  <si>
    <t>URY</t>
  </si>
  <si>
    <t>MLT</t>
  </si>
  <si>
    <t>MHL</t>
  </si>
  <si>
    <t>Country is a dependent territory, UN Non Self-Governing territory, or special territory (West Bank and Gaza, Hong Kong SAR, Macao SAR)</t>
    <phoneticPr fontId="1" type="noConversion"/>
  </si>
  <si>
    <t>Total rents (natural resource rents + incoming ODA) as a proportion of GDP, with entries of .000 changed to .001 to permit log transformation</t>
    <phoneticPr fontId="1" type="noConversion"/>
  </si>
  <si>
    <t>Population</t>
    <phoneticPr fontId="1" type="noConversion"/>
  </si>
  <si>
    <t>Total US military aid received 1962-2008, in millions of "historical dollars" (uncorrected for inflation), from USAID Greenbook website accessed Dec 4, 2010, at http://gbk.eads.usaidallnet.gov/data/</t>
    <phoneticPr fontId="1" type="noConversion"/>
  </si>
  <si>
    <t>Portugal</t>
  </si>
  <si>
    <t>Somalia</t>
  </si>
  <si>
    <t>Switzerland</t>
  </si>
  <si>
    <t>Peru</t>
  </si>
  <si>
    <t>St. Vincent and the Grenadines</t>
  </si>
  <si>
    <t>St. Kitts and Nevis</t>
  </si>
  <si>
    <t>Swaziland</t>
  </si>
  <si>
    <t>Equatorial Guinea</t>
  </si>
  <si>
    <t>Puerto Rico</t>
  </si>
  <si>
    <t>Panama</t>
  </si>
  <si>
    <t>Faeroe Islands</t>
  </si>
  <si>
    <t>Togo</t>
  </si>
  <si>
    <t>Gibraltar</t>
  </si>
  <si>
    <t>Mean of 20 LATI countries</t>
    <phoneticPr fontId="1" type="noConversion"/>
  </si>
  <si>
    <t>Algeria</t>
  </si>
  <si>
    <t>Channel Islands</t>
  </si>
  <si>
    <t>French Polynesia</t>
  </si>
  <si>
    <t>Moldova</t>
  </si>
  <si>
    <t>Natural Resources as a proportion of GDP, with entries of .000 changed to .000001 to permit log transformation</t>
    <phoneticPr fontId="1" type="noConversion"/>
  </si>
  <si>
    <t>KWT</t>
  </si>
  <si>
    <t>KHM</t>
  </si>
  <si>
    <t>fh09</t>
    <phoneticPr fontId="4" type="noConversion"/>
  </si>
  <si>
    <t>Latin America</t>
    <phoneticPr fontId="1" type="noConversion"/>
  </si>
  <si>
    <t>CHE</t>
  </si>
  <si>
    <t>SYR</t>
  </si>
  <si>
    <t>TJK</t>
  </si>
  <si>
    <t>TZA</t>
  </si>
  <si>
    <t>THA</t>
  </si>
  <si>
    <t>TMP</t>
  </si>
  <si>
    <t>TGO</t>
  </si>
  <si>
    <t>LTU</t>
  </si>
  <si>
    <t>LUX</t>
  </si>
  <si>
    <t>MAC</t>
  </si>
  <si>
    <t>MKD</t>
  </si>
  <si>
    <t>MDG</t>
  </si>
  <si>
    <t>priocum</t>
    <phoneticPr fontId="1" type="noConversion"/>
  </si>
  <si>
    <t>MRT</t>
  </si>
  <si>
    <t>MUS</t>
  </si>
  <si>
    <t>MYT</t>
  </si>
  <si>
    <t>MEX</t>
  </si>
  <si>
    <t>FSM</t>
  </si>
  <si>
    <t>MDA</t>
  </si>
  <si>
    <t>MCO</t>
  </si>
  <si>
    <t>MNG</t>
  </si>
  <si>
    <t>MNE</t>
  </si>
  <si>
    <t>MAR</t>
  </si>
  <si>
    <t>MOZ</t>
  </si>
  <si>
    <t>MMR</t>
  </si>
  <si>
    <t>NAM</t>
  </si>
  <si>
    <t>NPL</t>
  </si>
  <si>
    <t>NLD</t>
  </si>
  <si>
    <t>ANT</t>
  </si>
  <si>
    <t>NCL</t>
  </si>
  <si>
    <t>NZL</t>
  </si>
  <si>
    <t>NIC</t>
  </si>
  <si>
    <t>NER</t>
  </si>
  <si>
    <t>NGA</t>
  </si>
  <si>
    <t>MNP</t>
  </si>
  <si>
    <t>NOR</t>
  </si>
  <si>
    <t>OMN</t>
  </si>
  <si>
    <t>PAK</t>
  </si>
  <si>
    <t>VIR</t>
  </si>
  <si>
    <t>secschf</t>
    <phoneticPr fontId="4" type="noConversion"/>
  </si>
  <si>
    <t>secschm</t>
    <phoneticPr fontId="4" type="noConversion"/>
  </si>
  <si>
    <t>ADO</t>
  </si>
  <si>
    <t>AGO</t>
  </si>
  <si>
    <t>ATG</t>
  </si>
  <si>
    <t>ARG</t>
  </si>
  <si>
    <t>ARM</t>
  </si>
  <si>
    <t>ABW</t>
  </si>
  <si>
    <t>AUS</t>
  </si>
  <si>
    <t>AUT</t>
  </si>
  <si>
    <t>AZE</t>
  </si>
  <si>
    <t>BHS</t>
  </si>
  <si>
    <t>BHR</t>
  </si>
  <si>
    <t>BGD</t>
  </si>
  <si>
    <t>BRB</t>
  </si>
  <si>
    <t>BLR</t>
  </si>
  <si>
    <t>BEL</t>
  </si>
  <si>
    <t>BLZ</t>
  </si>
  <si>
    <t>BEN</t>
  </si>
  <si>
    <t>BMU</t>
  </si>
  <si>
    <t>IRN</t>
  </si>
  <si>
    <t>IRQ</t>
  </si>
  <si>
    <t>IRL</t>
  </si>
  <si>
    <t>IMY</t>
  </si>
  <si>
    <t>ISR</t>
  </si>
  <si>
    <t>ITA</t>
  </si>
  <si>
    <t>JAM</t>
  </si>
  <si>
    <t>JPN</t>
  </si>
  <si>
    <t>JOR</t>
  </si>
  <si>
    <t>KAZ</t>
  </si>
  <si>
    <t>KEN</t>
  </si>
  <si>
    <t>KIR</t>
  </si>
  <si>
    <t>PRK</t>
  </si>
  <si>
    <t>KOR</t>
  </si>
  <si>
    <t>KSV</t>
  </si>
  <si>
    <t>KGZ</t>
  </si>
  <si>
    <t>BIH</t>
  </si>
  <si>
    <t>BWA</t>
  </si>
  <si>
    <t>BRA</t>
  </si>
  <si>
    <t>BRN</t>
  </si>
  <si>
    <t>BGR</t>
  </si>
  <si>
    <t>BFA</t>
  </si>
  <si>
    <t>BDI</t>
  </si>
  <si>
    <t>TCD</t>
  </si>
  <si>
    <t>CHI</t>
  </si>
  <si>
    <t>CHL</t>
  </si>
  <si>
    <t>CHN</t>
  </si>
  <si>
    <t>COL</t>
  </si>
  <si>
    <t>COM</t>
  </si>
  <si>
    <t>ZAR</t>
  </si>
  <si>
    <t>Ratio of literate females to literate males, average 2000-09, calc from WDI accessed 1 Nov 10</t>
    <phoneticPr fontId="1" type="noConversion"/>
  </si>
  <si>
    <t>Middle East and North Africa</t>
    <phoneticPr fontId="1" type="noConversion"/>
  </si>
  <si>
    <t>Energy production (kt of oil equivalent), average for all available years 1972-2008, WDI accessed 4 Dec 2010.</t>
    <phoneticPr fontId="4" type="noConversion"/>
  </si>
  <si>
    <t>COG</t>
  </si>
  <si>
    <t>CRI</t>
  </si>
  <si>
    <t>CIV</t>
  </si>
  <si>
    <t>HRV</t>
  </si>
  <si>
    <t>CUB</t>
  </si>
  <si>
    <t>CYP</t>
  </si>
  <si>
    <t>CZE</t>
  </si>
  <si>
    <t>DNK</t>
  </si>
  <si>
    <t>DJI</t>
  </si>
  <si>
    <t>DMA</t>
  </si>
  <si>
    <t>DOM</t>
  </si>
  <si>
    <t>ECU</t>
  </si>
  <si>
    <t>EGY</t>
  </si>
  <si>
    <t>SLV</t>
  </si>
  <si>
    <t>GNQ</t>
  </si>
  <si>
    <t>ERI</t>
  </si>
  <si>
    <t>EST</t>
  </si>
  <si>
    <t>ETH</t>
  </si>
  <si>
    <t>FRO</t>
  </si>
  <si>
    <t>FJI</t>
  </si>
  <si>
    <t>FIN</t>
  </si>
  <si>
    <t>FRA</t>
  </si>
  <si>
    <t>PYF</t>
  </si>
  <si>
    <t>GAB</t>
  </si>
  <si>
    <t>regionjm</t>
    <phoneticPr fontId="1" type="noConversion"/>
  </si>
  <si>
    <t>PRI</t>
  </si>
  <si>
    <t>QAT</t>
  </si>
  <si>
    <t>ROM</t>
  </si>
  <si>
    <t>RUS</t>
  </si>
  <si>
    <t>RWA</t>
  </si>
  <si>
    <t>WSM</t>
  </si>
  <si>
    <t>SMR</t>
  </si>
  <si>
    <t>STP</t>
  </si>
  <si>
    <t>SAU</t>
  </si>
  <si>
    <t>SEN</t>
  </si>
  <si>
    <t>SRB</t>
  </si>
  <si>
    <t>SYC</t>
  </si>
  <si>
    <t>SLE</t>
  </si>
  <si>
    <t>SGP</t>
  </si>
  <si>
    <t>SVK</t>
  </si>
  <si>
    <t>SVN</t>
  </si>
  <si>
    <t>SLB</t>
  </si>
  <si>
    <t>SOM</t>
  </si>
  <si>
    <t>ZAF</t>
  </si>
  <si>
    <t>ESP</t>
  </si>
  <si>
    <t>LKA</t>
  </si>
  <si>
    <t>KNA</t>
  </si>
  <si>
    <t>LCA</t>
  </si>
  <si>
    <t>VCT</t>
  </si>
  <si>
    <t>SDN</t>
  </si>
  <si>
    <t>SUR</t>
  </si>
  <si>
    <t>SWZ</t>
  </si>
  <si>
    <t>SWE</t>
  </si>
  <si>
    <t>Conflict</t>
    <phoneticPr fontId="1" type="noConversion"/>
  </si>
  <si>
    <t>Z-score of prioapcu * -1</t>
    <phoneticPr fontId="1" type="noConversion"/>
  </si>
  <si>
    <t>Member of the Arab League</t>
    <phoneticPr fontId="1" type="noConversion"/>
  </si>
  <si>
    <t>GMB</t>
  </si>
  <si>
    <t>GEO</t>
  </si>
  <si>
    <t>DEU</t>
  </si>
  <si>
    <t>GHA</t>
  </si>
  <si>
    <t>GIB</t>
  </si>
  <si>
    <t>GRC</t>
  </si>
  <si>
    <t>GRL</t>
  </si>
  <si>
    <t>GRD</t>
  </si>
  <si>
    <t>GUM</t>
  </si>
  <si>
    <t>GTM</t>
  </si>
  <si>
    <t>GIN</t>
  </si>
  <si>
    <t>GNB</t>
  </si>
  <si>
    <t>GUY</t>
  </si>
  <si>
    <t>HTI</t>
  </si>
  <si>
    <t>HND</t>
  </si>
  <si>
    <t>HKG</t>
  </si>
  <si>
    <t>HUN</t>
  </si>
  <si>
    <t>ISL</t>
  </si>
  <si>
    <t>IND</t>
  </si>
  <si>
    <t>IDN</t>
  </si>
  <si>
    <t>DZA</t>
  </si>
  <si>
    <t>ASM</t>
  </si>
  <si>
    <t>LBN</t>
  </si>
  <si>
    <t>LSO</t>
  </si>
  <si>
    <t>LBR</t>
  </si>
  <si>
    <t>LBY</t>
  </si>
  <si>
    <t>LIE</t>
  </si>
  <si>
    <t>AFG</t>
  </si>
  <si>
    <t>ALB</t>
  </si>
  <si>
    <t>Median of 19 MENA countries</t>
    <phoneticPr fontId="1" type="noConversion"/>
  </si>
  <si>
    <t>Median of 20 LATI countries</t>
    <phoneticPr fontId="1" type="noConversion"/>
  </si>
  <si>
    <t>BTN</t>
  </si>
  <si>
    <t>BOL</t>
  </si>
  <si>
    <t>CMR</t>
  </si>
  <si>
    <t>CAN</t>
  </si>
  <si>
    <t>CPV</t>
  </si>
  <si>
    <t>CYM</t>
  </si>
  <si>
    <t>CAF</t>
  </si>
  <si>
    <t>Female/male ratio, natural log of under-5 mortality, 2008, calculated from WHO Global Health Observatory, accessed 8 Dec 2010 at http://apps.who.int/ghodata/ Calc: (lu5mrf06/lu5mrm08)</t>
    <phoneticPr fontId="4" type="noConversion"/>
  </si>
  <si>
    <t>LAO</t>
  </si>
  <si>
    <t>LVA</t>
  </si>
  <si>
    <t>Energy production (metric tonnes of oil equivalent per capita), average for all available years 1972-2008, WDI accessed 4 Dec 2010.</t>
    <phoneticPr fontId="4" type="noConversion"/>
  </si>
  <si>
    <t>PLW</t>
  </si>
  <si>
    <t>PAN</t>
  </si>
  <si>
    <t>PNG</t>
  </si>
  <si>
    <t>PRY</t>
  </si>
  <si>
    <t>PER</t>
  </si>
  <si>
    <t>PHL</t>
  </si>
  <si>
    <t>POL</t>
  </si>
  <si>
    <t>PRT</t>
  </si>
  <si>
    <t>Manufacturing value-added</t>
    <phoneticPr fontId="1" type="noConversion"/>
  </si>
  <si>
    <t>Military expenditure (% of GDP), average 1990-2009, WB WDI accessed 29 Jan 2011</t>
    <phoneticPr fontId="1" type="noConversion"/>
  </si>
  <si>
    <t>Net ODA received (% of GNI), average for all available years 1972-2008, WB WDI</t>
    <phoneticPr fontId="4" type="noConversion"/>
  </si>
  <si>
    <t>TTO</t>
  </si>
  <si>
    <t>TUN</t>
  </si>
  <si>
    <t>TUR</t>
  </si>
  <si>
    <t>TKM</t>
  </si>
  <si>
    <t>TCA</t>
  </si>
  <si>
    <t>TUV</t>
  </si>
  <si>
    <t>UGA</t>
  </si>
  <si>
    <t>UKR</t>
  </si>
  <si>
    <t>UZB</t>
  </si>
  <si>
    <t>VUT</t>
  </si>
  <si>
    <t>MWI</t>
  </si>
  <si>
    <t>MYS</t>
  </si>
  <si>
    <t>MDV</t>
  </si>
  <si>
    <t>MLI</t>
  </si>
  <si>
    <t>ARE</t>
  </si>
  <si>
    <t>Database created August 2011 for Anne Peters and James McGuire, "Authoritarianism in the Middle East: Structural Conditions and Causal Processes Reconsidered" (unpublished; available on request to jmcguire@wesleyan.edu)</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</si>
</sst>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0.000"/>
    <numFmt numFmtId="166" formatCode="#,##0.0"/>
    <numFmt numFmtId="167" formatCode="0.0%"/>
  </numFmts>
  <fonts count="9" x14ac:knownFonts="1">
    <font>
      <sz val="11"/>
      <name val="Calibri"/>
      <family val="2"/>
    </font>
    <font>
      <sz val="8"/>
      <name val="Verdana"/>
      <family val="2"/>
    </font>
    <font>
      <sz val="9"/>
      <name val="Geneva"/>
      <family val="2"/>
    </font>
    <font>
      <sz val="10"/>
      <name val="Courier"/>
      <family val="3"/>
    </font>
    <font>
      <sz val="8"/>
      <name val="Geneva"/>
      <family val="2"/>
    </font>
    <font>
      <sz val="10"/>
      <name val="Arial"/>
      <family val="2"/>
    </font>
    <font>
      <sz val="9"/>
      <color indexed="8"/>
      <name val="Geneva"/>
      <family val="2"/>
    </font>
    <font>
      <sz val="10"/>
      <name val="MS Sans Serif"/>
      <family val="2"/>
    </font>
    <font>
      <sz val="11"/>
      <name val="Calibri"/>
      <family val="2"/>
    </font>
  </fonts>
  <fills count="4">
    <fill>
      <patternFill patternType="none"/>
    </fill>
    <fill>
      <patternFill patternType="gray125"/>
    </fill>
    <fill>
      <patternFill patternType="solid">
        <fgColor indexed="9"/>
        <bgColor indexed="64"/>
      </patternFill>
    </fill>
    <fill>
      <patternFill patternType="solid">
        <fgColor indexed="65"/>
        <bgColor indexed="64"/>
      </patternFill>
    </fill>
  </fills>
  <borders count="1">
    <border>
      <left/>
      <right/>
      <top/>
      <bottom/>
      <diagonal/>
    </border>
  </borders>
  <cellStyleXfs count="7">
    <xf numFmtId="0" fontId="0" fillId="0" borderId="0"/>
    <xf numFmtId="0" fontId="5" fillId="0" borderId="0"/>
    <xf numFmtId="43" fontId="8" fillId="0" borderId="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7" fillId="0" borderId="0"/>
    <xf numFmtId="0" fontId="3" fillId="0" borderId="0"/>
  </cellStyleXfs>
  <cellXfs count="62">
    <xf numFmtId="0" fontId="0" fillId="0" borderId="0" xfId="0"/>
    <xf numFmtId="0" fontId="2" fillId="0" borderId="0" xfId="0" applyFont="1" applyAlignment="1">
      <alignment horizontal="center" vertical="top" wrapText="1"/>
    </xf>
    <xf numFmtId="2" fontId="2" fillId="0" borderId="0" xfId="0" applyNumberFormat="1" applyFont="1" applyAlignment="1">
      <alignment horizontal="center" vertical="top" wrapText="1"/>
    </xf>
    <xf numFmtId="0" fontId="2" fillId="2" borderId="0" xfId="6" applyFont="1" applyFill="1" applyAlignment="1">
      <alignment vertical="center"/>
    </xf>
    <xf numFmtId="0" fontId="2" fillId="0" borderId="0" xfId="0" applyFont="1" applyAlignment="1">
      <alignment vertical="top"/>
    </xf>
    <xf numFmtId="166" fontId="2" fillId="3" borderId="0" xfId="3" applyNumberFormat="1" applyFont="1" applyFill="1" applyBorder="1" applyAlignment="1">
      <alignment horizontal="center" vertical="top" wrapText="1"/>
    </xf>
    <xf numFmtId="1" fontId="2" fillId="3" borderId="0" xfId="0" applyNumberFormat="1" applyFont="1" applyFill="1" applyBorder="1" applyAlignment="1">
      <alignment horizontal="right"/>
    </xf>
    <xf numFmtId="166" fontId="2" fillId="3" borderId="0" xfId="0" applyNumberFormat="1" applyFont="1" applyFill="1" applyBorder="1" applyAlignment="1">
      <alignment horizontal="right"/>
    </xf>
    <xf numFmtId="165" fontId="2" fillId="3" borderId="0" xfId="3" applyNumberFormat="1" applyFont="1" applyFill="1" applyBorder="1" applyAlignment="1">
      <alignment horizontal="center" vertical="top" wrapText="1"/>
    </xf>
    <xf numFmtId="165" fontId="2" fillId="0" borderId="0" xfId="0" applyNumberFormat="1" applyFont="1" applyAlignment="1">
      <alignment vertical="top"/>
    </xf>
    <xf numFmtId="1" fontId="2" fillId="3" borderId="0" xfId="3" applyNumberFormat="1" applyFont="1" applyFill="1" applyBorder="1" applyAlignment="1">
      <alignment horizontal="center" vertical="top" wrapText="1"/>
    </xf>
    <xf numFmtId="1" fontId="2" fillId="3" borderId="0" xfId="3" applyNumberFormat="1" applyFont="1" applyFill="1" applyBorder="1" applyAlignment="1">
      <alignment horizontal="right"/>
    </xf>
    <xf numFmtId="1" fontId="2" fillId="0" borderId="0" xfId="0" applyNumberFormat="1" applyFont="1" applyAlignment="1">
      <alignment vertical="center"/>
    </xf>
    <xf numFmtId="164" fontId="2" fillId="0" borderId="0" xfId="0" applyNumberFormat="1" applyFont="1" applyAlignment="1">
      <alignment vertical="top"/>
    </xf>
    <xf numFmtId="1" fontId="2" fillId="0" borderId="0" xfId="0" applyNumberFormat="1" applyFont="1" applyAlignment="1">
      <alignment vertical="top"/>
    </xf>
    <xf numFmtId="0" fontId="2" fillId="0" borderId="0" xfId="0" applyFont="1" applyAlignment="1">
      <alignment horizontal="center" vertical="top"/>
    </xf>
    <xf numFmtId="0" fontId="2" fillId="0" borderId="0" xfId="0" applyFont="1" applyAlignment="1"/>
    <xf numFmtId="164" fontId="2" fillId="0" borderId="0" xfId="0" applyNumberFormat="1" applyFont="1" applyBorder="1"/>
    <xf numFmtId="0" fontId="6" fillId="0" borderId="0" xfId="0" applyFont="1" applyBorder="1" applyAlignment="1">
      <alignment vertical="top"/>
    </xf>
    <xf numFmtId="166" fontId="2" fillId="3" borderId="0" xfId="0" applyNumberFormat="1" applyFont="1" applyFill="1" applyBorder="1" applyAlignment="1">
      <alignment vertical="top"/>
    </xf>
    <xf numFmtId="164" fontId="2" fillId="0" borderId="0" xfId="0" applyNumberFormat="1" applyFont="1" applyFill="1" applyBorder="1"/>
    <xf numFmtId="0" fontId="2" fillId="0" borderId="0" xfId="0" applyFont="1"/>
    <xf numFmtId="164" fontId="2" fillId="0" borderId="0" xfId="0" applyNumberFormat="1" applyFont="1" applyFill="1" applyBorder="1" applyAlignment="1">
      <alignment horizontal="center" vertical="top"/>
    </xf>
    <xf numFmtId="2" fontId="2" fillId="0" borderId="0" xfId="0" applyNumberFormat="1" applyFont="1" applyAlignment="1">
      <alignment horizontal="center" vertical="top"/>
    </xf>
    <xf numFmtId="1" fontId="2" fillId="3" borderId="0" xfId="3" applyNumberFormat="1" applyFont="1" applyFill="1" applyBorder="1" applyAlignment="1">
      <alignment horizontal="center" vertical="top"/>
    </xf>
    <xf numFmtId="166" fontId="2" fillId="3" borderId="0" xfId="3" applyNumberFormat="1" applyFont="1" applyFill="1" applyBorder="1" applyAlignment="1">
      <alignment horizontal="center" vertical="top"/>
    </xf>
    <xf numFmtId="164" fontId="2" fillId="0" borderId="0" xfId="4" applyNumberFormat="1" applyFont="1" applyFill="1" applyBorder="1" applyAlignment="1">
      <alignment horizontal="right"/>
    </xf>
    <xf numFmtId="2" fontId="2" fillId="0" borderId="0" xfId="1" applyNumberFormat="1" applyFont="1" applyBorder="1"/>
    <xf numFmtId="2" fontId="2" fillId="0" borderId="0" xfId="5" applyNumberFormat="1" applyFont="1" applyAlignment="1">
      <alignment vertical="center"/>
    </xf>
    <xf numFmtId="2" fontId="2" fillId="0" borderId="0" xfId="0" applyNumberFormat="1" applyFont="1" applyAlignment="1">
      <alignment vertical="center"/>
    </xf>
    <xf numFmtId="2" fontId="2" fillId="0" borderId="0" xfId="0" applyNumberFormat="1" applyFont="1"/>
    <xf numFmtId="164" fontId="2" fillId="0" borderId="0" xfId="0" applyNumberFormat="1" applyFont="1"/>
    <xf numFmtId="164" fontId="2" fillId="0" borderId="0" xfId="5" applyNumberFormat="1" applyFont="1" applyAlignment="1">
      <alignment vertical="center"/>
    </xf>
    <xf numFmtId="164" fontId="2" fillId="0" borderId="0" xfId="0" applyNumberFormat="1" applyFont="1" applyAlignment="1">
      <alignment vertical="center"/>
    </xf>
    <xf numFmtId="0" fontId="2" fillId="0" borderId="0" xfId="0" applyNumberFormat="1" applyFont="1" applyFill="1" applyAlignment="1">
      <alignment horizontal="right" vertical="top"/>
    </xf>
    <xf numFmtId="1" fontId="2" fillId="0" borderId="0" xfId="0" applyNumberFormat="1" applyFont="1" applyAlignment="1">
      <alignment horizontal="center" vertical="top" wrapText="1"/>
    </xf>
    <xf numFmtId="1" fontId="2" fillId="0" borderId="0" xfId="0" applyNumberFormat="1" applyFont="1" applyAlignment="1">
      <alignment horizontal="center" vertical="top"/>
    </xf>
    <xf numFmtId="165" fontId="2" fillId="0" borderId="0" xfId="0" applyNumberFormat="1" applyFont="1" applyAlignment="1">
      <alignment horizontal="center" vertical="top"/>
    </xf>
    <xf numFmtId="1" fontId="2" fillId="0" borderId="0" xfId="0" applyNumberFormat="1" applyFont="1" applyFill="1" applyBorder="1" applyAlignment="1">
      <alignment horizontal="center" vertical="top" wrapText="1"/>
    </xf>
    <xf numFmtId="1" fontId="2" fillId="0" borderId="0" xfId="0" applyNumberFormat="1" applyFont="1" applyFill="1" applyBorder="1"/>
    <xf numFmtId="1" fontId="6" fillId="0" borderId="0" xfId="0" applyNumberFormat="1" applyFont="1" applyFill="1" applyBorder="1" applyAlignment="1">
      <alignment horizontal="right"/>
    </xf>
    <xf numFmtId="1" fontId="6" fillId="0" borderId="0" xfId="2" applyNumberFormat="1" applyFont="1" applyFill="1" applyBorder="1" applyAlignment="1">
      <alignment horizontal="right"/>
    </xf>
    <xf numFmtId="165" fontId="2" fillId="0" borderId="0" xfId="0" applyNumberFormat="1" applyFont="1" applyAlignment="1">
      <alignment horizontal="left" vertical="top" wrapText="1"/>
    </xf>
    <xf numFmtId="1" fontId="2" fillId="0" borderId="0" xfId="0" applyNumberFormat="1" applyFont="1" applyFill="1" applyBorder="1" applyAlignment="1">
      <alignment horizontal="left" vertical="top" wrapText="1"/>
    </xf>
    <xf numFmtId="2" fontId="2" fillId="0" borderId="0" xfId="1" applyNumberFormat="1" applyFont="1" applyAlignment="1"/>
    <xf numFmtId="164" fontId="2" fillId="0" borderId="0" xfId="0" applyNumberFormat="1" applyFont="1" applyFill="1" applyBorder="1" applyAlignment="1">
      <alignment horizontal="left" vertical="top" wrapText="1"/>
    </xf>
    <xf numFmtId="164" fontId="2" fillId="0" borderId="0" xfId="0" applyNumberFormat="1" applyFont="1" applyAlignment="1">
      <alignment horizontal="center" vertical="top" wrapText="1"/>
    </xf>
    <xf numFmtId="164" fontId="2" fillId="0" borderId="0" xfId="0" applyNumberFormat="1" applyFont="1" applyAlignment="1">
      <alignment horizontal="center" vertical="top"/>
    </xf>
    <xf numFmtId="2" fontId="2" fillId="0" borderId="0" xfId="0" applyNumberFormat="1" applyFont="1" applyAlignment="1"/>
    <xf numFmtId="165" fontId="2" fillId="0" borderId="0" xfId="0" applyNumberFormat="1" applyFont="1" applyAlignment="1"/>
    <xf numFmtId="164" fontId="2" fillId="0" borderId="0" xfId="0" applyNumberFormat="1" applyFont="1" applyAlignment="1"/>
    <xf numFmtId="165" fontId="2" fillId="0" borderId="0" xfId="0" applyNumberFormat="1" applyFont="1" applyAlignment="1">
      <alignment horizontal="center" vertical="top" wrapText="1"/>
    </xf>
    <xf numFmtId="165" fontId="2" fillId="3" borderId="0" xfId="3" applyNumberFormat="1" applyFont="1" applyFill="1" applyBorder="1" applyAlignment="1">
      <alignment horizontal="center" vertical="top"/>
    </xf>
    <xf numFmtId="165" fontId="2" fillId="3" borderId="0" xfId="0" applyNumberFormat="1" applyFont="1" applyFill="1" applyBorder="1" applyAlignment="1">
      <alignment horizontal="right"/>
    </xf>
    <xf numFmtId="165" fontId="2" fillId="0" borderId="0" xfId="0" applyNumberFormat="1" applyFont="1" applyAlignment="1">
      <alignment vertical="center"/>
    </xf>
    <xf numFmtId="1" fontId="2" fillId="0" borderId="0" xfId="0" applyNumberFormat="1" applyFont="1" applyAlignment="1"/>
    <xf numFmtId="165" fontId="2" fillId="0" borderId="0" xfId="0" applyNumberFormat="1" applyFont="1"/>
    <xf numFmtId="1" fontId="2" fillId="0" borderId="0" xfId="0" applyNumberFormat="1" applyFont="1"/>
    <xf numFmtId="167" fontId="2" fillId="0" borderId="0" xfId="0" applyNumberFormat="1" applyFont="1"/>
    <xf numFmtId="166" fontId="2" fillId="0" borderId="0" xfId="0" applyNumberFormat="1" applyFont="1" applyFill="1" applyAlignment="1">
      <alignment horizontal="right" vertical="top"/>
    </xf>
    <xf numFmtId="165" fontId="2" fillId="0" borderId="0" xfId="0" applyNumberFormat="1" applyFont="1" applyFill="1" applyAlignment="1">
      <alignment horizontal="right" vertical="top"/>
    </xf>
    <xf numFmtId="165" fontId="2" fillId="0" borderId="0" xfId="0" applyNumberFormat="1" applyFont="1" applyBorder="1"/>
  </cellXfs>
  <cellStyles count="7">
    <cellStyle name="_x000d__x000d_JournalTemplate=C:\COMFO\CTALK\JOURSTD.TPL_x000d__x000d_LbStateAddress=3 3 0 251 1 89 2 311_x000d__x000d_LbStateJou" xfId="1"/>
    <cellStyle name="Comma" xfId="2" builtinId="3"/>
    <cellStyle name="Normal" xfId="0" builtinId="0"/>
    <cellStyle name="Normal 2" xfId="3"/>
    <cellStyle name="Normal 6" xfId="4"/>
    <cellStyle name="Normal_Blad1_Dyaddata080425" xfId="5"/>
    <cellStyle name="Normal_COUNTRY" xfId="6"/>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I253"/>
  <sheetViews>
    <sheetView tabSelected="1" workbookViewId="0">
      <selection activeCell="B1" sqref="B1"/>
    </sheetView>
  </sheetViews>
  <sheetFormatPr baseColWidth="10" defaultColWidth="8.83203125" defaultRowHeight="14" customHeight="1" x14ac:dyDescent="0.15"/>
  <cols>
    <col min="1" max="1" width="29" style="16" customWidth="1"/>
    <col min="2" max="2" width="7.6640625" style="16" customWidth="1"/>
    <col min="3" max="7" width="12.5" style="16" customWidth="1"/>
    <col min="8" max="13" width="9.83203125" style="50" customWidth="1"/>
    <col min="14" max="15" width="12.5" style="16" customWidth="1"/>
    <col min="16" max="16" width="12.33203125" style="16" customWidth="1"/>
    <col min="17" max="26" width="12.5" style="16" customWidth="1"/>
    <col min="27" max="27" width="8.83203125" style="16"/>
    <col min="28" max="30" width="12" style="49" customWidth="1"/>
    <col min="31" max="31" width="13.83203125" style="49" customWidth="1"/>
    <col min="32" max="32" width="12" style="55" customWidth="1"/>
    <col min="33" max="33" width="13" style="55" customWidth="1"/>
    <col min="34" max="49" width="12" style="49" customWidth="1"/>
    <col min="50" max="51" width="12.5" style="49" customWidth="1"/>
    <col min="52" max="53" width="12" style="49" customWidth="1"/>
    <col min="54" max="57" width="12" style="50" customWidth="1"/>
    <col min="58" max="59" width="12" style="49" customWidth="1"/>
    <col min="60" max="60" width="12.5" style="16" customWidth="1"/>
    <col min="61" max="62" width="12" style="49" customWidth="1"/>
    <col min="63" max="63" width="10.83203125" style="16" customWidth="1"/>
    <col min="64" max="65" width="12" style="50" customWidth="1"/>
    <col min="66" max="66" width="12.5" style="50" customWidth="1"/>
    <col min="67" max="67" width="8.83203125" style="54"/>
    <col min="68" max="68" width="12" style="49" customWidth="1"/>
    <col min="69" max="70" width="8.83203125" style="54"/>
    <col min="71" max="71" width="8.83203125" style="12"/>
    <col min="72" max="72" width="10.33203125" style="48" customWidth="1"/>
    <col min="73" max="93" width="8.83203125" style="54"/>
    <col min="94" max="95" width="12" style="55" customWidth="1"/>
    <col min="96" max="96" width="12" style="16" customWidth="1"/>
    <col min="97" max="99" width="8.83203125" style="54"/>
    <col min="100" max="100" width="10.5" style="49" customWidth="1"/>
    <col min="101" max="102" width="8.83203125" style="33"/>
    <col min="103" max="103" width="12" style="16" customWidth="1"/>
    <col min="104" max="104" width="8.83203125" style="54"/>
    <col min="105" max="105" width="12" style="49" customWidth="1"/>
    <col min="106" max="108" width="8.83203125" style="33"/>
    <col min="109" max="109" width="8.83203125" style="54"/>
    <col min="110" max="123" width="8.83203125" style="16"/>
    <col min="124" max="129" width="10.6640625" style="16" customWidth="1"/>
    <col min="130" max="131" width="21" style="16" customWidth="1"/>
    <col min="132" max="132" width="13.33203125" style="50" customWidth="1"/>
    <col min="133" max="133" width="13.33203125" style="55" customWidth="1"/>
    <col min="134" max="134" width="12.1640625" style="16" customWidth="1"/>
    <col min="135" max="136" width="12" style="16" customWidth="1"/>
    <col min="137" max="145" width="10.5" style="16" customWidth="1"/>
    <col min="146" max="147" width="10.6640625" style="55" customWidth="1"/>
    <col min="148" max="148" width="10.5" style="49" customWidth="1"/>
    <col min="149" max="151" width="12" style="16" customWidth="1"/>
    <col min="152" max="155" width="13.33203125" style="55" customWidth="1"/>
    <col min="156" max="160" width="12" style="16" customWidth="1"/>
    <col min="161" max="163" width="8.83203125" style="16"/>
    <col min="164" max="164" width="9.5" style="50" customWidth="1"/>
    <col min="165" max="165" width="9.5" style="55" customWidth="1"/>
    <col min="166" max="167" width="9.5" style="16" customWidth="1"/>
    <col min="168" max="168" width="9.83203125" style="16" customWidth="1"/>
    <col min="169" max="177" width="8.83203125" style="16"/>
    <col min="178" max="178" width="10.1640625" style="16" customWidth="1"/>
    <col min="179" max="179" width="8.83203125" style="16"/>
    <col min="180" max="180" width="10.6640625" style="16" customWidth="1"/>
    <col min="181" max="190" width="8.83203125" style="16"/>
    <col min="191" max="191" width="9.5" style="16" customWidth="1"/>
    <col min="192" max="16384" width="8.83203125" style="16"/>
  </cols>
  <sheetData>
    <row r="1" spans="1:191" ht="14" customHeight="1" x14ac:dyDescent="0.15">
      <c r="A1" s="16" t="s">
        <v>961</v>
      </c>
    </row>
    <row r="2" spans="1:191" s="1" customFormat="1" ht="72" customHeight="1" x14ac:dyDescent="0.2">
      <c r="A2" s="1" t="s">
        <v>362</v>
      </c>
      <c r="B2" s="1" t="s">
        <v>363</v>
      </c>
      <c r="C2" s="46" t="s">
        <v>364</v>
      </c>
      <c r="D2" s="46" t="s">
        <v>364</v>
      </c>
      <c r="E2" s="46" t="s">
        <v>364</v>
      </c>
      <c r="F2" s="46" t="s">
        <v>364</v>
      </c>
      <c r="G2" s="46" t="s">
        <v>364</v>
      </c>
      <c r="H2" s="46" t="s">
        <v>364</v>
      </c>
      <c r="I2" s="46" t="s">
        <v>364</v>
      </c>
      <c r="J2" s="46" t="s">
        <v>364</v>
      </c>
      <c r="K2" s="46" t="s">
        <v>364</v>
      </c>
      <c r="L2" s="46" t="s">
        <v>364</v>
      </c>
      <c r="M2" s="46" t="s">
        <v>364</v>
      </c>
      <c r="N2" s="46" t="s">
        <v>365</v>
      </c>
      <c r="O2" s="46" t="s">
        <v>366</v>
      </c>
      <c r="P2" s="1" t="s">
        <v>367</v>
      </c>
      <c r="Q2" s="1" t="s">
        <v>367</v>
      </c>
      <c r="R2" s="1" t="s">
        <v>367</v>
      </c>
      <c r="S2" s="1" t="s">
        <v>367</v>
      </c>
      <c r="T2" s="1" t="s">
        <v>367</v>
      </c>
      <c r="U2" s="1" t="s">
        <v>367</v>
      </c>
      <c r="V2" s="1" t="s">
        <v>367</v>
      </c>
      <c r="W2" s="1" t="s">
        <v>367</v>
      </c>
      <c r="X2" s="1" t="s">
        <v>367</v>
      </c>
      <c r="Y2" s="1" t="s">
        <v>368</v>
      </c>
      <c r="Z2" s="1" t="s">
        <v>943</v>
      </c>
      <c r="AA2" s="1" t="s">
        <v>369</v>
      </c>
      <c r="AB2" s="42" t="s">
        <v>370</v>
      </c>
      <c r="AC2" s="42" t="s">
        <v>370</v>
      </c>
      <c r="AD2" s="42" t="s">
        <v>370</v>
      </c>
      <c r="AE2" s="42" t="s">
        <v>370</v>
      </c>
      <c r="AF2" s="43" t="s">
        <v>371</v>
      </c>
      <c r="AG2" s="43" t="s">
        <v>371</v>
      </c>
      <c r="AH2" s="43" t="s">
        <v>371</v>
      </c>
      <c r="AI2" s="43" t="s">
        <v>371</v>
      </c>
      <c r="AJ2" s="43" t="s">
        <v>371</v>
      </c>
      <c r="AK2" s="43" t="s">
        <v>371</v>
      </c>
      <c r="AL2" s="43" t="s">
        <v>371</v>
      </c>
      <c r="AM2" s="43" t="s">
        <v>372</v>
      </c>
      <c r="AN2" s="43" t="s">
        <v>372</v>
      </c>
      <c r="AO2" s="43" t="s">
        <v>372</v>
      </c>
      <c r="AP2" s="43" t="s">
        <v>372</v>
      </c>
      <c r="AQ2" s="43" t="s">
        <v>373</v>
      </c>
      <c r="AR2" s="43" t="s">
        <v>373</v>
      </c>
      <c r="AS2" s="43" t="s">
        <v>373</v>
      </c>
      <c r="AT2" s="43" t="s">
        <v>373</v>
      </c>
      <c r="AU2" s="43" t="s">
        <v>373</v>
      </c>
      <c r="AV2" s="43" t="s">
        <v>374</v>
      </c>
      <c r="AW2" s="43" t="s">
        <v>374</v>
      </c>
      <c r="AX2" s="43" t="s">
        <v>374</v>
      </c>
      <c r="AY2" s="43" t="s">
        <v>375</v>
      </c>
      <c r="AZ2" s="43" t="s">
        <v>376</v>
      </c>
      <c r="BA2" s="43" t="s">
        <v>377</v>
      </c>
      <c r="BB2" s="45" t="s">
        <v>378</v>
      </c>
      <c r="BC2" s="45" t="s">
        <v>57</v>
      </c>
      <c r="BD2" s="45" t="s">
        <v>394</v>
      </c>
      <c r="BE2" s="45" t="s">
        <v>467</v>
      </c>
      <c r="BF2" s="43" t="s">
        <v>376</v>
      </c>
      <c r="BG2" s="43" t="s">
        <v>376</v>
      </c>
      <c r="BH2" s="43" t="s">
        <v>468</v>
      </c>
      <c r="BI2" s="42" t="s">
        <v>469</v>
      </c>
      <c r="BJ2" s="42" t="s">
        <v>469</v>
      </c>
      <c r="BK2" s="46" t="s">
        <v>470</v>
      </c>
      <c r="BL2" s="46" t="s">
        <v>470</v>
      </c>
      <c r="BM2" s="46" t="s">
        <v>470</v>
      </c>
      <c r="BN2" s="46" t="s">
        <v>470</v>
      </c>
      <c r="BO2" s="51" t="s">
        <v>379</v>
      </c>
      <c r="BP2" s="51" t="s">
        <v>379</v>
      </c>
      <c r="BQ2" s="51" t="s">
        <v>379</v>
      </c>
      <c r="BR2" s="51" t="s">
        <v>379</v>
      </c>
      <c r="BS2" s="51" t="s">
        <v>379</v>
      </c>
      <c r="BT2" s="2" t="s">
        <v>380</v>
      </c>
      <c r="BU2" s="51" t="s">
        <v>381</v>
      </c>
      <c r="BV2" s="2" t="s">
        <v>382</v>
      </c>
      <c r="BW2" s="2" t="s">
        <v>382</v>
      </c>
      <c r="BX2" s="2" t="s">
        <v>382</v>
      </c>
      <c r="BY2" s="2" t="s">
        <v>382</v>
      </c>
      <c r="BZ2" s="2" t="s">
        <v>382</v>
      </c>
      <c r="CA2" s="2" t="s">
        <v>382</v>
      </c>
      <c r="CB2" s="2" t="s">
        <v>382</v>
      </c>
      <c r="CC2" s="2" t="s">
        <v>382</v>
      </c>
      <c r="CD2" s="2" t="s">
        <v>382</v>
      </c>
      <c r="CE2" s="2" t="s">
        <v>382</v>
      </c>
      <c r="CF2" s="2" t="s">
        <v>382</v>
      </c>
      <c r="CG2" s="2" t="s">
        <v>382</v>
      </c>
      <c r="CH2" s="2" t="s">
        <v>382</v>
      </c>
      <c r="CI2" s="2" t="s">
        <v>382</v>
      </c>
      <c r="CJ2" s="2" t="s">
        <v>382</v>
      </c>
      <c r="CK2" s="2" t="s">
        <v>382</v>
      </c>
      <c r="CL2" s="2" t="s">
        <v>382</v>
      </c>
      <c r="CM2" s="2" t="s">
        <v>382</v>
      </c>
      <c r="CN2" s="51" t="s">
        <v>382</v>
      </c>
      <c r="CO2" s="46" t="s">
        <v>383</v>
      </c>
      <c r="CP2" s="46" t="s">
        <v>383</v>
      </c>
      <c r="CQ2" s="46" t="s">
        <v>383</v>
      </c>
      <c r="CR2" s="51" t="s">
        <v>384</v>
      </c>
      <c r="CS2" s="46" t="s">
        <v>385</v>
      </c>
      <c r="CT2" s="46" t="s">
        <v>385</v>
      </c>
      <c r="CU2" s="46" t="s">
        <v>385</v>
      </c>
      <c r="CV2" s="51" t="s">
        <v>386</v>
      </c>
      <c r="CW2" s="46" t="s">
        <v>386</v>
      </c>
      <c r="CX2" s="46" t="s">
        <v>386</v>
      </c>
      <c r="CY2" s="51" t="s">
        <v>386</v>
      </c>
      <c r="CZ2" s="46" t="s">
        <v>387</v>
      </c>
      <c r="DA2" s="46" t="s">
        <v>387</v>
      </c>
      <c r="DB2" s="46" t="s">
        <v>387</v>
      </c>
      <c r="DC2" s="46" t="s">
        <v>388</v>
      </c>
      <c r="DD2" s="46" t="s">
        <v>388</v>
      </c>
      <c r="DE2" s="46" t="s">
        <v>388</v>
      </c>
      <c r="DF2" s="1" t="s">
        <v>675</v>
      </c>
      <c r="DG2" s="1" t="s">
        <v>675</v>
      </c>
      <c r="DH2" s="1" t="s">
        <v>675</v>
      </c>
      <c r="DI2" s="1" t="s">
        <v>675</v>
      </c>
      <c r="DJ2" s="1" t="s">
        <v>675</v>
      </c>
      <c r="DK2" s="1" t="s">
        <v>675</v>
      </c>
      <c r="DL2" s="1" t="s">
        <v>675</v>
      </c>
      <c r="DM2" s="1" t="s">
        <v>675</v>
      </c>
      <c r="DN2" s="1" t="s">
        <v>675</v>
      </c>
      <c r="DO2" s="1" t="s">
        <v>675</v>
      </c>
      <c r="DP2" s="1" t="s">
        <v>675</v>
      </c>
      <c r="DQ2" s="1" t="s">
        <v>675</v>
      </c>
      <c r="DR2" s="1" t="s">
        <v>675</v>
      </c>
      <c r="DS2" s="1" t="s">
        <v>675</v>
      </c>
      <c r="DT2" s="1" t="s">
        <v>675</v>
      </c>
      <c r="DU2" s="1" t="s">
        <v>675</v>
      </c>
      <c r="DV2" s="1" t="s">
        <v>675</v>
      </c>
      <c r="DW2" s="1" t="s">
        <v>675</v>
      </c>
      <c r="DX2" s="1" t="s">
        <v>675</v>
      </c>
      <c r="DY2" s="1" t="s">
        <v>675</v>
      </c>
      <c r="DZ2" s="1" t="s">
        <v>675</v>
      </c>
      <c r="EA2" s="1" t="s">
        <v>675</v>
      </c>
      <c r="EB2" s="46" t="s">
        <v>720</v>
      </c>
      <c r="EC2" s="35" t="s">
        <v>720</v>
      </c>
      <c r="ED2" s="1" t="s">
        <v>720</v>
      </c>
      <c r="EE2" s="35" t="s">
        <v>720</v>
      </c>
      <c r="EF2" s="35" t="s">
        <v>720</v>
      </c>
      <c r="EG2" s="1" t="s">
        <v>418</v>
      </c>
      <c r="EH2" s="1" t="s">
        <v>389</v>
      </c>
      <c r="EI2" s="1" t="s">
        <v>389</v>
      </c>
      <c r="EJ2" s="1" t="s">
        <v>389</v>
      </c>
      <c r="EK2" s="1" t="s">
        <v>389</v>
      </c>
      <c r="EL2" s="1" t="s">
        <v>389</v>
      </c>
      <c r="EM2" s="1" t="s">
        <v>389</v>
      </c>
      <c r="EN2" s="1" t="s">
        <v>389</v>
      </c>
      <c r="EO2" s="1" t="s">
        <v>389</v>
      </c>
      <c r="EP2" s="1" t="s">
        <v>389</v>
      </c>
      <c r="EQ2" s="1" t="s">
        <v>389</v>
      </c>
      <c r="ER2" s="1" t="s">
        <v>389</v>
      </c>
      <c r="ES2" s="1" t="s">
        <v>390</v>
      </c>
      <c r="ET2" s="1" t="s">
        <v>390</v>
      </c>
      <c r="EU2" s="1" t="s">
        <v>390</v>
      </c>
      <c r="EV2" s="35" t="s">
        <v>390</v>
      </c>
      <c r="EW2" s="35" t="s">
        <v>390</v>
      </c>
      <c r="EX2" s="35" t="s">
        <v>390</v>
      </c>
      <c r="EY2" s="35" t="s">
        <v>390</v>
      </c>
      <c r="EZ2" s="1" t="s">
        <v>390</v>
      </c>
      <c r="FA2" s="1" t="s">
        <v>390</v>
      </c>
      <c r="FB2" s="1" t="s">
        <v>390</v>
      </c>
      <c r="FC2" s="1" t="s">
        <v>390</v>
      </c>
      <c r="FD2" s="1" t="s">
        <v>390</v>
      </c>
      <c r="FE2" s="1" t="s">
        <v>443</v>
      </c>
      <c r="FF2" s="1" t="s">
        <v>890</v>
      </c>
      <c r="FG2" s="1" t="s">
        <v>890</v>
      </c>
      <c r="FH2" s="46" t="s">
        <v>890</v>
      </c>
      <c r="FI2" s="46" t="s">
        <v>890</v>
      </c>
      <c r="FJ2" s="1" t="s">
        <v>890</v>
      </c>
      <c r="FK2" s="1" t="s">
        <v>890</v>
      </c>
      <c r="FL2" s="1" t="s">
        <v>890</v>
      </c>
      <c r="FM2" s="1" t="s">
        <v>890</v>
      </c>
      <c r="FN2" s="1" t="s">
        <v>890</v>
      </c>
      <c r="FO2" s="1" t="s">
        <v>890</v>
      </c>
      <c r="FP2" s="1" t="s">
        <v>890</v>
      </c>
      <c r="FQ2" s="1" t="s">
        <v>890</v>
      </c>
      <c r="FR2" s="1" t="s">
        <v>890</v>
      </c>
      <c r="FS2" s="1" t="s">
        <v>890</v>
      </c>
      <c r="FT2" s="1" t="s">
        <v>890</v>
      </c>
      <c r="FU2" s="1" t="s">
        <v>890</v>
      </c>
      <c r="FV2" s="1" t="s">
        <v>391</v>
      </c>
      <c r="FW2" s="1" t="s">
        <v>391</v>
      </c>
      <c r="FX2" s="1" t="s">
        <v>392</v>
      </c>
      <c r="FY2" s="1" t="s">
        <v>353</v>
      </c>
      <c r="FZ2" s="1" t="s">
        <v>353</v>
      </c>
      <c r="GA2" s="1" t="s">
        <v>353</v>
      </c>
      <c r="GB2" s="1" t="s">
        <v>353</v>
      </c>
      <c r="GC2" s="1" t="s">
        <v>353</v>
      </c>
      <c r="GD2" s="1" t="s">
        <v>353</v>
      </c>
      <c r="GE2" s="1" t="s">
        <v>353</v>
      </c>
      <c r="GF2" s="1" t="s">
        <v>353</v>
      </c>
      <c r="GG2" s="1" t="s">
        <v>510</v>
      </c>
      <c r="GH2" s="1" t="s">
        <v>510</v>
      </c>
      <c r="GI2" s="1" t="s">
        <v>354</v>
      </c>
    </row>
    <row r="3" spans="1:191" s="1" customFormat="1" ht="409" customHeight="1" x14ac:dyDescent="0.2">
      <c r="C3" s="1" t="s">
        <v>355</v>
      </c>
      <c r="D3" s="1" t="s">
        <v>356</v>
      </c>
      <c r="E3" s="1" t="s">
        <v>417</v>
      </c>
      <c r="F3" s="1" t="s">
        <v>358</v>
      </c>
      <c r="G3" s="1" t="s">
        <v>359</v>
      </c>
      <c r="H3" s="46" t="s">
        <v>360</v>
      </c>
      <c r="I3" s="46" t="s">
        <v>361</v>
      </c>
      <c r="J3" s="46" t="s">
        <v>342</v>
      </c>
      <c r="K3" s="46" t="s">
        <v>343</v>
      </c>
      <c r="L3" s="46" t="s">
        <v>344</v>
      </c>
      <c r="M3" s="46" t="s">
        <v>345</v>
      </c>
      <c r="N3" s="1" t="s">
        <v>346</v>
      </c>
      <c r="O3" s="1" t="s">
        <v>347</v>
      </c>
      <c r="P3" s="1" t="s">
        <v>348</v>
      </c>
      <c r="Q3" s="1" t="s">
        <v>349</v>
      </c>
      <c r="R3" s="1" t="s">
        <v>350</v>
      </c>
      <c r="S3" s="1" t="s">
        <v>351</v>
      </c>
      <c r="T3" s="1" t="s">
        <v>352</v>
      </c>
      <c r="U3" s="1" t="s">
        <v>332</v>
      </c>
      <c r="V3" s="1" t="s">
        <v>333</v>
      </c>
      <c r="W3" s="1" t="s">
        <v>334</v>
      </c>
      <c r="X3" s="1" t="s">
        <v>336</v>
      </c>
      <c r="Y3" s="1" t="s">
        <v>337</v>
      </c>
      <c r="Z3" s="1" t="s">
        <v>357</v>
      </c>
      <c r="AA3" s="1" t="s">
        <v>338</v>
      </c>
      <c r="AB3" s="51" t="s">
        <v>655</v>
      </c>
      <c r="AC3" s="51" t="s">
        <v>684</v>
      </c>
      <c r="AD3" s="1" t="s">
        <v>945</v>
      </c>
      <c r="AE3" s="1" t="s">
        <v>487</v>
      </c>
      <c r="AF3" s="35" t="s">
        <v>836</v>
      </c>
      <c r="AG3" s="35" t="s">
        <v>339</v>
      </c>
      <c r="AH3" s="1" t="s">
        <v>934</v>
      </c>
      <c r="AI3" s="38" t="s">
        <v>396</v>
      </c>
      <c r="AJ3" s="38" t="s">
        <v>340</v>
      </c>
      <c r="AK3" s="38" t="s">
        <v>341</v>
      </c>
      <c r="AL3" s="38" t="s">
        <v>320</v>
      </c>
      <c r="AM3" s="38" t="s">
        <v>427</v>
      </c>
      <c r="AN3" s="38" t="s">
        <v>321</v>
      </c>
      <c r="AO3" s="35" t="s">
        <v>327</v>
      </c>
      <c r="AP3" s="35" t="s">
        <v>328</v>
      </c>
      <c r="AQ3" s="38" t="s">
        <v>329</v>
      </c>
      <c r="AR3" s="38" t="s">
        <v>330</v>
      </c>
      <c r="AS3" s="38" t="s">
        <v>331</v>
      </c>
      <c r="AT3" s="38" t="s">
        <v>311</v>
      </c>
      <c r="AU3" s="38" t="s">
        <v>312</v>
      </c>
      <c r="AV3" s="1" t="s">
        <v>335</v>
      </c>
      <c r="AW3" s="35" t="s">
        <v>314</v>
      </c>
      <c r="AX3" s="35" t="s">
        <v>317</v>
      </c>
      <c r="AY3" s="1" t="s">
        <v>410</v>
      </c>
      <c r="AZ3" s="1" t="s">
        <v>318</v>
      </c>
      <c r="BA3" s="1" t="s">
        <v>4</v>
      </c>
      <c r="BB3" s="46" t="s">
        <v>3</v>
      </c>
      <c r="BC3" s="46" t="s">
        <v>397</v>
      </c>
      <c r="BD3" s="46" t="s">
        <v>319</v>
      </c>
      <c r="BE3" s="46" t="s">
        <v>301</v>
      </c>
      <c r="BF3" s="51" t="s">
        <v>302</v>
      </c>
      <c r="BG3" s="51" t="s">
        <v>740</v>
      </c>
      <c r="BH3" s="1" t="s">
        <v>685</v>
      </c>
      <c r="BI3" s="51" t="s">
        <v>705</v>
      </c>
      <c r="BJ3" s="51" t="s">
        <v>719</v>
      </c>
      <c r="BK3" s="1" t="s">
        <v>322</v>
      </c>
      <c r="BL3" s="46" t="s">
        <v>721</v>
      </c>
      <c r="BM3" s="46" t="s">
        <v>488</v>
      </c>
      <c r="BN3" s="46" t="s">
        <v>492</v>
      </c>
      <c r="BO3" s="51" t="s">
        <v>323</v>
      </c>
      <c r="BP3" s="51" t="s">
        <v>303</v>
      </c>
      <c r="BQ3" s="8" t="s">
        <v>683</v>
      </c>
      <c r="BR3" s="8" t="s">
        <v>324</v>
      </c>
      <c r="BS3" s="10" t="s">
        <v>325</v>
      </c>
      <c r="BT3" s="2" t="s">
        <v>326</v>
      </c>
      <c r="BU3" s="51" t="s">
        <v>107</v>
      </c>
      <c r="BV3" s="1" t="s">
        <v>305</v>
      </c>
      <c r="BW3" s="1" t="s">
        <v>504</v>
      </c>
      <c r="BX3" s="1" t="s">
        <v>505</v>
      </c>
      <c r="BY3" s="1" t="s">
        <v>550</v>
      </c>
      <c r="BZ3" s="1" t="s">
        <v>471</v>
      </c>
      <c r="CA3" s="1" t="s">
        <v>430</v>
      </c>
      <c r="CB3" s="1" t="s">
        <v>512</v>
      </c>
      <c r="CC3" s="1" t="s">
        <v>306</v>
      </c>
      <c r="CD3" s="1" t="s">
        <v>307</v>
      </c>
      <c r="CE3" s="1" t="s">
        <v>426</v>
      </c>
      <c r="CF3" s="1" t="s">
        <v>525</v>
      </c>
      <c r="CG3" s="1" t="s">
        <v>457</v>
      </c>
      <c r="CH3" s="1" t="s">
        <v>308</v>
      </c>
      <c r="CI3" s="1" t="s">
        <v>309</v>
      </c>
      <c r="CJ3" s="1" t="s">
        <v>310</v>
      </c>
      <c r="CK3" s="51" t="s">
        <v>5</v>
      </c>
      <c r="CL3" s="51" t="s">
        <v>931</v>
      </c>
      <c r="CM3" s="51" t="s">
        <v>313</v>
      </c>
      <c r="CN3" s="51" t="s">
        <v>315</v>
      </c>
      <c r="CO3" s="10" t="s">
        <v>316</v>
      </c>
      <c r="CP3" s="35" t="s">
        <v>291</v>
      </c>
      <c r="CQ3" s="35" t="s">
        <v>292</v>
      </c>
      <c r="CR3" s="46" t="s">
        <v>293</v>
      </c>
      <c r="CS3" s="5" t="s">
        <v>294</v>
      </c>
      <c r="CT3" s="10" t="s">
        <v>295</v>
      </c>
      <c r="CU3" s="10" t="s">
        <v>296</v>
      </c>
      <c r="CV3" s="51" t="s">
        <v>834</v>
      </c>
      <c r="CW3" s="46" t="s">
        <v>297</v>
      </c>
      <c r="CX3" s="46" t="s">
        <v>298</v>
      </c>
      <c r="CY3" s="51" t="s">
        <v>570</v>
      </c>
      <c r="CZ3" s="5" t="s">
        <v>299</v>
      </c>
      <c r="DA3" s="51" t="s">
        <v>461</v>
      </c>
      <c r="DB3" s="46" t="s">
        <v>300</v>
      </c>
      <c r="DC3" s="46" t="s">
        <v>304</v>
      </c>
      <c r="DD3" s="46" t="s">
        <v>279</v>
      </c>
      <c r="DE3" s="51" t="s">
        <v>280</v>
      </c>
      <c r="DF3" s="1" t="s">
        <v>835</v>
      </c>
      <c r="DG3" s="1" t="s">
        <v>744</v>
      </c>
      <c r="DH3" s="1" t="s">
        <v>669</v>
      </c>
      <c r="DI3" s="1" t="s">
        <v>670</v>
      </c>
      <c r="DJ3" s="1" t="s">
        <v>671</v>
      </c>
      <c r="DK3" s="1" t="s">
        <v>541</v>
      </c>
      <c r="DL3" s="1" t="s">
        <v>672</v>
      </c>
      <c r="DM3" s="1" t="s">
        <v>673</v>
      </c>
      <c r="DN3" s="1" t="s">
        <v>674</v>
      </c>
      <c r="DO3" s="1" t="s">
        <v>473</v>
      </c>
      <c r="DP3" s="1" t="s">
        <v>718</v>
      </c>
      <c r="DQ3" s="1" t="s">
        <v>595</v>
      </c>
      <c r="DR3" s="1" t="s">
        <v>676</v>
      </c>
      <c r="DS3" s="1" t="s">
        <v>658</v>
      </c>
      <c r="DT3" s="1" t="s">
        <v>543</v>
      </c>
      <c r="DU3" s="35" t="s">
        <v>281</v>
      </c>
      <c r="DV3" s="35" t="s">
        <v>282</v>
      </c>
      <c r="DW3" s="1" t="s">
        <v>700</v>
      </c>
      <c r="DX3" s="1" t="s">
        <v>892</v>
      </c>
      <c r="DY3" s="1" t="s">
        <v>283</v>
      </c>
      <c r="DZ3" s="1" t="s">
        <v>639</v>
      </c>
      <c r="EA3" s="1" t="s">
        <v>640</v>
      </c>
      <c r="EB3" s="46" t="s">
        <v>709</v>
      </c>
      <c r="EC3" s="35" t="s">
        <v>515</v>
      </c>
      <c r="ED3" s="1" t="s">
        <v>681</v>
      </c>
      <c r="EE3" s="1" t="s">
        <v>284</v>
      </c>
      <c r="EF3" s="1" t="s">
        <v>285</v>
      </c>
      <c r="EG3" s="35" t="s">
        <v>569</v>
      </c>
      <c r="EH3" s="35" t="s">
        <v>286</v>
      </c>
      <c r="EI3" s="35" t="s">
        <v>287</v>
      </c>
      <c r="EJ3" s="35" t="s">
        <v>288</v>
      </c>
      <c r="EK3" s="35" t="s">
        <v>289</v>
      </c>
      <c r="EL3" s="35" t="s">
        <v>290</v>
      </c>
      <c r="EM3" s="35" t="s">
        <v>270</v>
      </c>
      <c r="EN3" s="35" t="s">
        <v>271</v>
      </c>
      <c r="EO3" s="35" t="s">
        <v>108</v>
      </c>
      <c r="EP3" s="35" t="s">
        <v>272</v>
      </c>
      <c r="EQ3" s="35" t="s">
        <v>273</v>
      </c>
      <c r="ER3" s="51" t="s">
        <v>274</v>
      </c>
      <c r="ES3" s="1" t="s">
        <v>275</v>
      </c>
      <c r="ET3" s="1" t="s">
        <v>276</v>
      </c>
      <c r="EU3" s="1" t="s">
        <v>0</v>
      </c>
      <c r="EV3" s="35" t="s">
        <v>1</v>
      </c>
      <c r="EW3" s="35" t="s">
        <v>2</v>
      </c>
      <c r="EX3" s="35" t="s">
        <v>278</v>
      </c>
      <c r="EY3" s="35" t="s">
        <v>260</v>
      </c>
      <c r="EZ3" s="1" t="s">
        <v>261</v>
      </c>
      <c r="FA3" s="1" t="s">
        <v>262</v>
      </c>
      <c r="FB3" s="1" t="s">
        <v>263</v>
      </c>
      <c r="FC3" s="1" t="s">
        <v>582</v>
      </c>
      <c r="FD3" s="1" t="s">
        <v>538</v>
      </c>
      <c r="FE3" s="51" t="s">
        <v>264</v>
      </c>
      <c r="FF3" s="1" t="s">
        <v>265</v>
      </c>
      <c r="FG3" s="1" t="s">
        <v>267</v>
      </c>
      <c r="FH3" s="46" t="s">
        <v>268</v>
      </c>
      <c r="FI3" s="35" t="s">
        <v>425</v>
      </c>
      <c r="FJ3" s="1" t="s">
        <v>246</v>
      </c>
      <c r="FK3" s="1" t="s">
        <v>247</v>
      </c>
      <c r="FL3" s="1" t="s">
        <v>248</v>
      </c>
      <c r="FM3" s="1" t="s">
        <v>249</v>
      </c>
      <c r="FN3" s="1" t="s">
        <v>250</v>
      </c>
      <c r="FO3" s="1" t="s">
        <v>251</v>
      </c>
      <c r="FP3" s="1" t="s">
        <v>252</v>
      </c>
      <c r="FQ3" s="35" t="s">
        <v>253</v>
      </c>
      <c r="FR3" s="1" t="s">
        <v>277</v>
      </c>
      <c r="FS3" s="1" t="s">
        <v>176</v>
      </c>
      <c r="FT3" s="1" t="s">
        <v>891</v>
      </c>
      <c r="FU3" s="1" t="s">
        <v>254</v>
      </c>
      <c r="FV3" s="51" t="s">
        <v>944</v>
      </c>
      <c r="FW3" s="1" t="s">
        <v>255</v>
      </c>
      <c r="FX3" s="51" t="s">
        <v>256</v>
      </c>
      <c r="FY3" s="51" t="s">
        <v>424</v>
      </c>
      <c r="FZ3" s="1" t="s">
        <v>257</v>
      </c>
      <c r="GA3" s="1" t="s">
        <v>198</v>
      </c>
      <c r="GB3" s="1" t="s">
        <v>199</v>
      </c>
      <c r="GC3" s="1" t="s">
        <v>200</v>
      </c>
      <c r="GD3" s="1" t="s">
        <v>201</v>
      </c>
      <c r="GE3" s="1" t="s">
        <v>202</v>
      </c>
      <c r="GF3" s="1" t="s">
        <v>203</v>
      </c>
      <c r="GG3" s="1" t="s">
        <v>204</v>
      </c>
      <c r="GH3" s="1" t="s">
        <v>205</v>
      </c>
      <c r="GI3" s="1" t="s">
        <v>206</v>
      </c>
    </row>
    <row r="4" spans="1:191" s="15" customFormat="1" ht="15" customHeight="1" x14ac:dyDescent="0.15">
      <c r="A4" s="15" t="s">
        <v>207</v>
      </c>
      <c r="B4" s="15" t="s">
        <v>208</v>
      </c>
      <c r="C4" s="15" t="s">
        <v>209</v>
      </c>
      <c r="D4" s="22" t="s">
        <v>701</v>
      </c>
      <c r="E4" s="22" t="s">
        <v>702</v>
      </c>
      <c r="F4" s="22" t="s">
        <v>703</v>
      </c>
      <c r="G4" s="22" t="s">
        <v>743</v>
      </c>
      <c r="H4" s="47" t="s">
        <v>411</v>
      </c>
      <c r="I4" s="15" t="s">
        <v>412</v>
      </c>
      <c r="J4" s="22" t="s">
        <v>413</v>
      </c>
      <c r="K4" s="22" t="s">
        <v>414</v>
      </c>
      <c r="L4" s="22" t="s">
        <v>415</v>
      </c>
      <c r="M4" s="22" t="s">
        <v>416</v>
      </c>
      <c r="N4" s="22" t="s">
        <v>210</v>
      </c>
      <c r="O4" s="15" t="s">
        <v>211</v>
      </c>
      <c r="P4" s="15" t="s">
        <v>212</v>
      </c>
      <c r="Q4" s="15" t="s">
        <v>213</v>
      </c>
      <c r="R4" s="15" t="s">
        <v>214</v>
      </c>
      <c r="S4" s="15" t="s">
        <v>215</v>
      </c>
      <c r="T4" s="15" t="s">
        <v>216</v>
      </c>
      <c r="U4" s="15" t="s">
        <v>217</v>
      </c>
      <c r="V4" s="15" t="s">
        <v>218</v>
      </c>
      <c r="W4" s="15" t="s">
        <v>219</v>
      </c>
      <c r="X4" s="15" t="s">
        <v>220</v>
      </c>
      <c r="Y4" s="15" t="s">
        <v>221</v>
      </c>
      <c r="Z4" s="15" t="s">
        <v>501</v>
      </c>
      <c r="AA4" s="15" t="s">
        <v>682</v>
      </c>
      <c r="AB4" s="37" t="s">
        <v>222</v>
      </c>
      <c r="AC4" s="37" t="s">
        <v>223</v>
      </c>
      <c r="AD4" s="15" t="s">
        <v>224</v>
      </c>
      <c r="AE4" s="15" t="s">
        <v>631</v>
      </c>
      <c r="AF4" s="36" t="s">
        <v>225</v>
      </c>
      <c r="AG4" s="36" t="s">
        <v>266</v>
      </c>
      <c r="AH4" s="15" t="s">
        <v>102</v>
      </c>
      <c r="AI4" s="38" t="s">
        <v>103</v>
      </c>
      <c r="AJ4" s="38" t="s">
        <v>104</v>
      </c>
      <c r="AK4" s="38" t="s">
        <v>445</v>
      </c>
      <c r="AL4" s="38" t="s">
        <v>448</v>
      </c>
      <c r="AM4" s="38" t="s">
        <v>105</v>
      </c>
      <c r="AN4" s="38" t="s">
        <v>106</v>
      </c>
      <c r="AO4" s="38" t="s">
        <v>446</v>
      </c>
      <c r="AP4" s="38" t="s">
        <v>449</v>
      </c>
      <c r="AQ4" s="38" t="s">
        <v>226</v>
      </c>
      <c r="AR4" s="38" t="s">
        <v>444</v>
      </c>
      <c r="AS4" s="38" t="s">
        <v>447</v>
      </c>
      <c r="AT4" s="38" t="s">
        <v>419</v>
      </c>
      <c r="AU4" s="38" t="s">
        <v>227</v>
      </c>
      <c r="AV4" s="15" t="s">
        <v>228</v>
      </c>
      <c r="AW4" s="36" t="s">
        <v>229</v>
      </c>
      <c r="AX4" s="36" t="s">
        <v>230</v>
      </c>
      <c r="AY4" s="15" t="s">
        <v>231</v>
      </c>
      <c r="AZ4" s="15" t="s">
        <v>232</v>
      </c>
      <c r="BA4" s="15" t="s">
        <v>233</v>
      </c>
      <c r="BB4" s="47" t="s">
        <v>395</v>
      </c>
      <c r="BC4" s="47" t="s">
        <v>234</v>
      </c>
      <c r="BD4" s="47" t="s">
        <v>235</v>
      </c>
      <c r="BE4" s="47" t="s">
        <v>393</v>
      </c>
      <c r="BF4" s="37" t="s">
        <v>236</v>
      </c>
      <c r="BG4" s="37" t="s">
        <v>237</v>
      </c>
      <c r="BH4" s="15" t="s">
        <v>238</v>
      </c>
      <c r="BI4" s="37" t="s">
        <v>239</v>
      </c>
      <c r="BJ4" s="37" t="s">
        <v>240</v>
      </c>
      <c r="BK4" s="15" t="s">
        <v>241</v>
      </c>
      <c r="BL4" s="47" t="s">
        <v>242</v>
      </c>
      <c r="BM4" s="15" t="s">
        <v>269</v>
      </c>
      <c r="BN4" s="47" t="s">
        <v>245</v>
      </c>
      <c r="BO4" s="37" t="s">
        <v>511</v>
      </c>
      <c r="BP4" s="37" t="s">
        <v>409</v>
      </c>
      <c r="BQ4" s="52" t="s">
        <v>109</v>
      </c>
      <c r="BR4" s="52" t="s">
        <v>110</v>
      </c>
      <c r="BS4" s="24" t="s">
        <v>699</v>
      </c>
      <c r="BT4" s="23" t="s">
        <v>111</v>
      </c>
      <c r="BU4" s="52" t="s">
        <v>112</v>
      </c>
      <c r="BV4" s="15" t="s">
        <v>516</v>
      </c>
      <c r="BW4" s="15" t="s">
        <v>517</v>
      </c>
      <c r="BX4" s="15" t="s">
        <v>518</v>
      </c>
      <c r="BY4" s="15" t="s">
        <v>519</v>
      </c>
      <c r="BZ4" s="15" t="s">
        <v>520</v>
      </c>
      <c r="CA4" s="15" t="s">
        <v>521</v>
      </c>
      <c r="CB4" s="15" t="s">
        <v>522</v>
      </c>
      <c r="CC4" s="15" t="s">
        <v>437</v>
      </c>
      <c r="CD4" s="15" t="s">
        <v>506</v>
      </c>
      <c r="CE4" s="15" t="s">
        <v>507</v>
      </c>
      <c r="CF4" s="15" t="s">
        <v>508</v>
      </c>
      <c r="CG4" s="15" t="s">
        <v>509</v>
      </c>
      <c r="CH4" s="15" t="s">
        <v>628</v>
      </c>
      <c r="CI4" s="15" t="s">
        <v>629</v>
      </c>
      <c r="CJ4" s="15" t="s">
        <v>630</v>
      </c>
      <c r="CK4" s="37" t="s">
        <v>113</v>
      </c>
      <c r="CL4" s="37" t="s">
        <v>114</v>
      </c>
      <c r="CM4" s="37" t="s">
        <v>115</v>
      </c>
      <c r="CN4" s="37" t="s">
        <v>55</v>
      </c>
      <c r="CO4" s="24" t="s">
        <v>606</v>
      </c>
      <c r="CP4" s="36" t="s">
        <v>116</v>
      </c>
      <c r="CQ4" s="36" t="s">
        <v>117</v>
      </c>
      <c r="CR4" s="47" t="s">
        <v>118</v>
      </c>
      <c r="CS4" s="25" t="s">
        <v>678</v>
      </c>
      <c r="CT4" s="24" t="s">
        <v>679</v>
      </c>
      <c r="CU4" s="24" t="s">
        <v>680</v>
      </c>
      <c r="CV4" s="37" t="s">
        <v>119</v>
      </c>
      <c r="CW4" s="25" t="s">
        <v>784</v>
      </c>
      <c r="CX4" s="25" t="s">
        <v>785</v>
      </c>
      <c r="CY4" s="37" t="s">
        <v>120</v>
      </c>
      <c r="CZ4" s="25" t="s">
        <v>121</v>
      </c>
      <c r="DA4" s="37" t="s">
        <v>122</v>
      </c>
      <c r="DB4" s="25" t="s">
        <v>677</v>
      </c>
      <c r="DC4" s="25" t="s">
        <v>123</v>
      </c>
      <c r="DD4" s="25" t="s">
        <v>124</v>
      </c>
      <c r="DE4" s="37" t="s">
        <v>125</v>
      </c>
      <c r="DF4" s="15" t="s">
        <v>126</v>
      </c>
      <c r="DG4" s="15" t="s">
        <v>127</v>
      </c>
      <c r="DH4" s="15" t="s">
        <v>128</v>
      </c>
      <c r="DI4" s="15" t="s">
        <v>129</v>
      </c>
      <c r="DJ4" s="15" t="s">
        <v>130</v>
      </c>
      <c r="DK4" s="15" t="s">
        <v>131</v>
      </c>
      <c r="DL4" s="15" t="s">
        <v>132</v>
      </c>
      <c r="DM4" s="15" t="s">
        <v>133</v>
      </c>
      <c r="DN4" s="15" t="s">
        <v>134</v>
      </c>
      <c r="DO4" s="15" t="s">
        <v>135</v>
      </c>
      <c r="DP4" s="15" t="s">
        <v>136</v>
      </c>
      <c r="DQ4" s="15" t="s">
        <v>137</v>
      </c>
      <c r="DR4" s="15" t="s">
        <v>138</v>
      </c>
      <c r="DS4" s="15" t="s">
        <v>139</v>
      </c>
      <c r="DT4" s="15" t="s">
        <v>140</v>
      </c>
      <c r="DU4" s="15" t="s">
        <v>141</v>
      </c>
      <c r="DV4" s="15" t="s">
        <v>142</v>
      </c>
      <c r="DW4" s="15" t="s">
        <v>143</v>
      </c>
      <c r="DX4" s="15" t="s">
        <v>144</v>
      </c>
      <c r="DY4" s="15" t="s">
        <v>145</v>
      </c>
      <c r="DZ4" s="15" t="s">
        <v>146</v>
      </c>
      <c r="EA4" s="15" t="s">
        <v>861</v>
      </c>
      <c r="EB4" s="47" t="s">
        <v>147</v>
      </c>
      <c r="EC4" s="36" t="s">
        <v>148</v>
      </c>
      <c r="ED4" s="15" t="s">
        <v>149</v>
      </c>
      <c r="EE4" s="15" t="s">
        <v>150</v>
      </c>
      <c r="EF4" s="15" t="s">
        <v>429</v>
      </c>
      <c r="EG4" s="15" t="s">
        <v>151</v>
      </c>
      <c r="EH4" s="15" t="s">
        <v>152</v>
      </c>
      <c r="EI4" s="15" t="s">
        <v>153</v>
      </c>
      <c r="EJ4" s="15" t="s">
        <v>154</v>
      </c>
      <c r="EK4" s="15" t="s">
        <v>428</v>
      </c>
      <c r="EL4" s="15" t="s">
        <v>489</v>
      </c>
      <c r="EM4" s="15" t="s">
        <v>490</v>
      </c>
      <c r="EN4" s="15" t="s">
        <v>155</v>
      </c>
      <c r="EO4" s="15" t="s">
        <v>491</v>
      </c>
      <c r="EP4" s="36" t="s">
        <v>156</v>
      </c>
      <c r="EQ4" s="36" t="s">
        <v>157</v>
      </c>
      <c r="ER4" s="37" t="s">
        <v>158</v>
      </c>
      <c r="ES4" s="37" t="s">
        <v>159</v>
      </c>
      <c r="ET4" s="37" t="s">
        <v>160</v>
      </c>
      <c r="EU4" s="37" t="s">
        <v>161</v>
      </c>
      <c r="EV4" s="36" t="s">
        <v>162</v>
      </c>
      <c r="EW4" s="36" t="s">
        <v>163</v>
      </c>
      <c r="EX4" s="36" t="s">
        <v>164</v>
      </c>
      <c r="EY4" s="36" t="s">
        <v>165</v>
      </c>
      <c r="EZ4" s="37" t="s">
        <v>166</v>
      </c>
      <c r="FA4" s="37" t="s">
        <v>552</v>
      </c>
      <c r="FB4" s="37" t="s">
        <v>542</v>
      </c>
      <c r="FC4" s="37" t="s">
        <v>502</v>
      </c>
      <c r="FD4" s="37" t="s">
        <v>503</v>
      </c>
      <c r="FE4" s="15" t="s">
        <v>167</v>
      </c>
      <c r="FF4" s="15" t="s">
        <v>434</v>
      </c>
      <c r="FG4" s="15" t="s">
        <v>168</v>
      </c>
      <c r="FH4" s="47" t="s">
        <v>169</v>
      </c>
      <c r="FI4" s="36" t="s">
        <v>170</v>
      </c>
      <c r="FJ4" s="15" t="s">
        <v>171</v>
      </c>
      <c r="FK4" s="15" t="s">
        <v>172</v>
      </c>
      <c r="FL4" s="47" t="s">
        <v>173</v>
      </c>
      <c r="FM4" s="15" t="s">
        <v>174</v>
      </c>
      <c r="FN4" s="15" t="s">
        <v>757</v>
      </c>
      <c r="FO4" s="15" t="s">
        <v>175</v>
      </c>
      <c r="FP4" s="15" t="s">
        <v>56</v>
      </c>
      <c r="FQ4" s="15" t="s">
        <v>177</v>
      </c>
      <c r="FR4" s="15" t="s">
        <v>178</v>
      </c>
      <c r="FS4" s="15" t="s">
        <v>179</v>
      </c>
      <c r="FT4" s="15" t="s">
        <v>180</v>
      </c>
      <c r="FU4" s="15" t="s">
        <v>181</v>
      </c>
      <c r="FV4" s="15" t="s">
        <v>182</v>
      </c>
      <c r="FW4" s="15" t="s">
        <v>183</v>
      </c>
      <c r="FX4" s="15" t="s">
        <v>184</v>
      </c>
      <c r="FY4" s="15" t="s">
        <v>185</v>
      </c>
      <c r="FZ4" s="15" t="s">
        <v>186</v>
      </c>
      <c r="GA4" s="15" t="s">
        <v>187</v>
      </c>
      <c r="GB4" s="15" t="s">
        <v>188</v>
      </c>
      <c r="GC4" s="15" t="s">
        <v>189</v>
      </c>
      <c r="GD4" s="15" t="s">
        <v>190</v>
      </c>
      <c r="GE4" s="15" t="s">
        <v>191</v>
      </c>
      <c r="GF4" s="31" t="s">
        <v>192</v>
      </c>
      <c r="GG4" s="15" t="s">
        <v>193</v>
      </c>
      <c r="GH4" s="15" t="s">
        <v>194</v>
      </c>
      <c r="GI4" s="15" t="s">
        <v>195</v>
      </c>
    </row>
    <row r="5" spans="1:191" ht="14" customHeight="1" x14ac:dyDescent="0.15">
      <c r="A5" s="16" t="s">
        <v>620</v>
      </c>
      <c r="B5" s="21" t="s">
        <v>920</v>
      </c>
      <c r="C5" s="33">
        <v>6.4729729729729728</v>
      </c>
      <c r="D5" s="20">
        <v>5.3</v>
      </c>
      <c r="E5" s="20">
        <v>5.5</v>
      </c>
      <c r="F5" s="20">
        <v>5.75</v>
      </c>
      <c r="G5" s="20">
        <v>6</v>
      </c>
      <c r="H5" s="31">
        <v>-5.4761904761904763</v>
      </c>
      <c r="I5" s="31">
        <v>-5.3157894736842106</v>
      </c>
      <c r="J5" s="31"/>
      <c r="K5" s="31"/>
      <c r="L5" s="31"/>
      <c r="M5" s="31">
        <v>0</v>
      </c>
      <c r="N5" s="31">
        <v>6.1833333333333336</v>
      </c>
      <c r="O5" s="21">
        <v>0</v>
      </c>
      <c r="P5" s="55">
        <v>863.47730687000001</v>
      </c>
      <c r="Q5" s="57">
        <v>752.89366633999998</v>
      </c>
      <c r="R5" s="57">
        <v>712.96375166999997</v>
      </c>
      <c r="S5" s="57">
        <v>662.68850726999995</v>
      </c>
      <c r="T5" s="57"/>
      <c r="U5" s="57">
        <v>834.87762729999997</v>
      </c>
      <c r="V5" s="55">
        <v>703.88456165263165</v>
      </c>
      <c r="X5" s="58"/>
      <c r="Y5" s="31">
        <v>-1.5991273759437688E-3</v>
      </c>
      <c r="Z5" s="31">
        <v>9.4796048890000009</v>
      </c>
      <c r="AA5" s="26"/>
      <c r="AB5" s="49">
        <v>0.46086473300000003</v>
      </c>
      <c r="AC5" s="49">
        <v>0.46086473300000003</v>
      </c>
      <c r="AD5" s="48">
        <v>17.134261476166667</v>
      </c>
      <c r="AE5" s="48">
        <v>17.134261476166667</v>
      </c>
      <c r="AG5" s="55">
        <f t="shared" ref="AG5:AG36" si="0">AF5*1000</f>
        <v>0</v>
      </c>
      <c r="AH5" s="50">
        <v>0</v>
      </c>
      <c r="AI5" s="39"/>
      <c r="AJ5" s="39"/>
      <c r="AK5" s="39"/>
      <c r="AL5" s="39"/>
      <c r="AM5" s="40"/>
      <c r="AN5" s="40"/>
      <c r="AO5" s="41"/>
      <c r="AP5" s="39"/>
      <c r="AQ5" s="40"/>
      <c r="AR5" s="40"/>
      <c r="AS5" s="41"/>
      <c r="AT5" s="39"/>
      <c r="AU5" s="39">
        <v>0</v>
      </c>
      <c r="AV5" s="48">
        <v>14.569709915999999</v>
      </c>
      <c r="AW5" s="55">
        <f>IF(AH5=0,1,0)</f>
        <v>1</v>
      </c>
      <c r="AX5" s="48">
        <v>0</v>
      </c>
      <c r="AY5" s="48">
        <v>2.2262353666666668E-2</v>
      </c>
      <c r="AZ5" s="48">
        <v>2.2262353666666668E-2</v>
      </c>
      <c r="BA5" s="56">
        <v>0.19705245866428567</v>
      </c>
      <c r="BB5" s="31">
        <f t="shared" ref="BB5:BD7" si="1">AX5*$BA5</f>
        <v>0</v>
      </c>
      <c r="BC5" s="31">
        <f t="shared" si="1"/>
        <v>4.3868515256705425E-3</v>
      </c>
      <c r="BD5" s="31">
        <f t="shared" si="1"/>
        <v>4.3868515256705425E-3</v>
      </c>
      <c r="BE5" s="31">
        <v>17.138648327692337</v>
      </c>
      <c r="BF5" s="49">
        <v>0</v>
      </c>
      <c r="BG5" s="49">
        <v>9.9999999999999995E-7</v>
      </c>
      <c r="BI5" s="49">
        <v>0.46086473300000003</v>
      </c>
      <c r="BJ5" s="49">
        <v>0.46086473300000003</v>
      </c>
      <c r="BK5" s="16">
        <v>1</v>
      </c>
      <c r="BL5" s="50">
        <v>12865.4</v>
      </c>
      <c r="BM5" s="16">
        <v>13214.5</v>
      </c>
      <c r="BN5" s="50">
        <v>681.80075981892014</v>
      </c>
      <c r="BO5" s="9"/>
      <c r="BP5" s="9">
        <v>0.79700000000000004</v>
      </c>
      <c r="BQ5" s="53">
        <v>0.79715792600000002</v>
      </c>
      <c r="BR5" s="6">
        <v>134</v>
      </c>
      <c r="BS5" s="11">
        <v>155</v>
      </c>
      <c r="BT5" s="48">
        <v>48.140881032428709</v>
      </c>
      <c r="BU5" s="56">
        <v>1.06</v>
      </c>
      <c r="BV5" s="16">
        <v>262</v>
      </c>
      <c r="BW5" s="16">
        <v>258</v>
      </c>
      <c r="BX5" s="16">
        <v>260</v>
      </c>
      <c r="BY5" s="16">
        <v>258</v>
      </c>
      <c r="BZ5" s="16">
        <v>256</v>
      </c>
      <c r="CA5" s="16">
        <v>257</v>
      </c>
      <c r="CB5" s="16">
        <v>258</v>
      </c>
      <c r="CC5" s="16">
        <v>256</v>
      </c>
      <c r="CD5" s="16">
        <v>257</v>
      </c>
      <c r="CE5" s="16">
        <v>258</v>
      </c>
      <c r="CF5" s="16">
        <v>256</v>
      </c>
      <c r="CG5" s="16">
        <v>257</v>
      </c>
      <c r="CH5" s="16">
        <v>258</v>
      </c>
      <c r="CI5" s="16">
        <v>256</v>
      </c>
      <c r="CJ5" s="16">
        <v>257</v>
      </c>
      <c r="CK5" s="49">
        <v>0.99224806201550386</v>
      </c>
      <c r="CL5" s="54">
        <v>0.9985985598628907</v>
      </c>
      <c r="CM5" s="56">
        <v>0.99759882747939221</v>
      </c>
      <c r="CN5" s="56">
        <v>0.999358055728374</v>
      </c>
      <c r="CO5" s="6">
        <v>1800</v>
      </c>
      <c r="CP5" s="14">
        <v>1800</v>
      </c>
      <c r="CQ5" s="14">
        <v>1400</v>
      </c>
      <c r="CR5" s="4">
        <v>121.3</v>
      </c>
      <c r="CS5" s="7">
        <v>18.600000000000001</v>
      </c>
      <c r="CT5" s="6">
        <v>16</v>
      </c>
      <c r="CU5" s="6">
        <v>14</v>
      </c>
      <c r="CV5" s="9"/>
      <c r="CW5" s="13">
        <v>5.8</v>
      </c>
      <c r="CX5" s="13">
        <v>33.979999999999997</v>
      </c>
      <c r="CY5" s="9">
        <v>0.17068864037669218</v>
      </c>
      <c r="CZ5" s="34">
        <v>4</v>
      </c>
      <c r="DA5" s="9">
        <v>0.35</v>
      </c>
      <c r="DB5" s="13">
        <v>25.87</v>
      </c>
      <c r="DC5" s="13">
        <v>33.269190000000002</v>
      </c>
      <c r="DD5" s="13">
        <v>85.454620000000006</v>
      </c>
      <c r="DE5" s="9">
        <v>0.38931996889109094</v>
      </c>
      <c r="DF5" s="16">
        <v>0</v>
      </c>
      <c r="DG5" s="16">
        <v>0</v>
      </c>
      <c r="DH5" s="16">
        <v>0</v>
      </c>
      <c r="DI5" s="16">
        <v>0</v>
      </c>
      <c r="DJ5" s="16">
        <v>0</v>
      </c>
      <c r="DK5" s="16">
        <v>0</v>
      </c>
      <c r="DL5" s="16">
        <v>0</v>
      </c>
      <c r="DM5" s="16">
        <v>0</v>
      </c>
      <c r="DN5" s="16">
        <v>0</v>
      </c>
      <c r="DO5" s="16">
        <v>1</v>
      </c>
      <c r="DP5" s="16">
        <v>0</v>
      </c>
      <c r="DQ5" s="16">
        <v>0</v>
      </c>
      <c r="DR5" s="16">
        <v>1</v>
      </c>
      <c r="DS5" s="16">
        <v>0</v>
      </c>
      <c r="DT5" s="16">
        <v>0</v>
      </c>
      <c r="DU5" s="16">
        <v>0</v>
      </c>
      <c r="DV5" s="16">
        <v>0</v>
      </c>
      <c r="DW5" s="16">
        <v>0</v>
      </c>
      <c r="DX5" s="16">
        <v>0</v>
      </c>
      <c r="DY5" s="16">
        <v>0</v>
      </c>
      <c r="DZ5" s="3" t="s">
        <v>523</v>
      </c>
      <c r="EA5" s="3" t="s">
        <v>523</v>
      </c>
      <c r="EB5" s="50">
        <v>19.381761914594591</v>
      </c>
      <c r="EC5" s="55">
        <v>19381761.914594591</v>
      </c>
      <c r="ED5" s="55">
        <v>26797083.210000001</v>
      </c>
      <c r="EE5" s="57">
        <v>12916519.52027967</v>
      </c>
      <c r="EF5" s="57">
        <v>13880563.689720331</v>
      </c>
      <c r="EG5" s="55">
        <v>6660326.4629655164</v>
      </c>
      <c r="EH5" s="21">
        <v>86500</v>
      </c>
      <c r="EI5" s="57">
        <v>37714</v>
      </c>
      <c r="EJ5" s="57">
        <v>48785.999999999993</v>
      </c>
      <c r="EK5" s="59">
        <v>0.4</v>
      </c>
      <c r="EL5" s="60">
        <v>0.436</v>
      </c>
      <c r="EM5" s="56">
        <v>0.56399999999999995</v>
      </c>
      <c r="EN5" s="30">
        <f>EK5*EL5</f>
        <v>0.1744</v>
      </c>
      <c r="EO5" s="30">
        <f>EK5*EM5</f>
        <v>0.22559999999999999</v>
      </c>
      <c r="EP5" s="57">
        <f t="shared" ref="EP5:EQ7" si="2">EE5-EI5</f>
        <v>12878805.52027967</v>
      </c>
      <c r="EQ5" s="57">
        <f t="shared" si="2"/>
        <v>13831777.689720331</v>
      </c>
      <c r="ER5" s="56">
        <f>EP5/EQ5</f>
        <v>0.93110269765621656</v>
      </c>
      <c r="ES5" s="31">
        <v>0</v>
      </c>
      <c r="ET5" s="31">
        <v>99</v>
      </c>
      <c r="EU5" s="18">
        <v>99.7</v>
      </c>
      <c r="EV5" s="55">
        <v>1</v>
      </c>
      <c r="EW5" s="55">
        <v>1</v>
      </c>
      <c r="EX5" s="55">
        <v>1</v>
      </c>
      <c r="EY5" s="55">
        <v>1</v>
      </c>
      <c r="EZ5" s="31">
        <v>0</v>
      </c>
      <c r="FA5" s="31">
        <v>0</v>
      </c>
      <c r="FB5" s="31">
        <v>0</v>
      </c>
      <c r="FC5" s="31">
        <v>1</v>
      </c>
      <c r="FD5" s="31">
        <v>0</v>
      </c>
      <c r="FE5" s="61">
        <v>0.66799999999999993</v>
      </c>
      <c r="FF5" s="16">
        <v>2</v>
      </c>
      <c r="FG5" s="16">
        <v>1030000</v>
      </c>
      <c r="FH5" s="50">
        <v>53142.74339653318</v>
      </c>
      <c r="FI5" s="48">
        <f t="shared" ref="FI5:FI36" si="3">LN(FH5)</f>
        <v>10.880736843809864</v>
      </c>
      <c r="FJ5" s="27">
        <v>-2.2253339429045353</v>
      </c>
      <c r="FK5" s="27">
        <v>-2.311908371329102</v>
      </c>
      <c r="FL5" s="32">
        <v>31</v>
      </c>
      <c r="FM5" s="28">
        <v>1.903225806451613</v>
      </c>
      <c r="FN5" s="28">
        <v>1</v>
      </c>
      <c r="FO5" s="31">
        <v>59</v>
      </c>
      <c r="FP5" s="31">
        <v>31</v>
      </c>
      <c r="FQ5" s="48">
        <v>-1.8411996813858351</v>
      </c>
      <c r="FR5" s="48">
        <v>-2.624594760555313</v>
      </c>
      <c r="FS5" s="48">
        <v>-3.6378939359448155</v>
      </c>
      <c r="FT5" s="48">
        <v>-3.0090832859020744</v>
      </c>
      <c r="FU5" s="48">
        <v>-2.6849360070234281</v>
      </c>
      <c r="FV5" s="31">
        <v>1.9965465861666667</v>
      </c>
      <c r="FW5" s="30">
        <v>2.4820340914444445</v>
      </c>
      <c r="FX5" s="31">
        <v>9.6234669868571423</v>
      </c>
      <c r="FY5" s="31">
        <v>5.6014149300000007</v>
      </c>
      <c r="FZ5" s="31">
        <v>5.6014149300000007</v>
      </c>
      <c r="GA5" s="31">
        <v>4.4602904666666665E-2</v>
      </c>
      <c r="GB5" s="31">
        <v>9.5465347433333339</v>
      </c>
      <c r="GC5" s="31">
        <v>5.0091761776666663</v>
      </c>
      <c r="GD5" s="31">
        <v>4.4149042126666664</v>
      </c>
      <c r="GE5" s="31">
        <v>9.4240803903333337</v>
      </c>
      <c r="GF5" s="31">
        <v>0.52788184599933374</v>
      </c>
      <c r="GG5" s="31">
        <v>42.882878050000002</v>
      </c>
      <c r="GH5" s="21">
        <v>139.80000000000001</v>
      </c>
      <c r="GI5" s="44">
        <v>-1.5509100213068931</v>
      </c>
    </row>
    <row r="6" spans="1:191" ht="14" customHeight="1" x14ac:dyDescent="0.15">
      <c r="A6" s="16" t="s">
        <v>484</v>
      </c>
      <c r="B6" s="21" t="s">
        <v>921</v>
      </c>
      <c r="C6" s="33">
        <v>5.1891891891891895</v>
      </c>
      <c r="D6" s="20">
        <v>3</v>
      </c>
      <c r="E6" s="20">
        <v>3</v>
      </c>
      <c r="F6" s="20">
        <v>3</v>
      </c>
      <c r="G6" s="20">
        <v>3</v>
      </c>
      <c r="H6" s="31">
        <v>-1.675</v>
      </c>
      <c r="I6" s="31">
        <v>-1.2894736842105263</v>
      </c>
      <c r="J6" s="31">
        <v>9</v>
      </c>
      <c r="K6" s="31">
        <v>9</v>
      </c>
      <c r="L6" s="31">
        <v>9</v>
      </c>
      <c r="M6" s="31">
        <v>9</v>
      </c>
      <c r="N6" s="31">
        <v>1.9166666666666667</v>
      </c>
      <c r="O6" s="21">
        <v>0</v>
      </c>
      <c r="P6" s="55">
        <v>2494.6973440000002</v>
      </c>
      <c r="Q6" s="57">
        <v>2571.2647866000002</v>
      </c>
      <c r="R6" s="57">
        <v>2805.4128796</v>
      </c>
      <c r="S6" s="57">
        <v>4253.9316306000001</v>
      </c>
      <c r="T6" s="57">
        <v>3910.1391309999999</v>
      </c>
      <c r="U6" s="57">
        <v>6162.6946360000002</v>
      </c>
      <c r="V6" s="55">
        <v>2993.7552393763167</v>
      </c>
      <c r="W6" s="50">
        <v>3.0794032999465779</v>
      </c>
      <c r="X6" s="31">
        <v>1.7566868000034468</v>
      </c>
      <c r="Y6" s="17">
        <v>11.542857142857143</v>
      </c>
      <c r="Z6" s="31"/>
      <c r="AA6" s="26">
        <v>33</v>
      </c>
      <c r="AB6" s="49">
        <v>3.0390763000000001E-2</v>
      </c>
      <c r="AC6" s="49">
        <v>3.0390763000000001E-2</v>
      </c>
      <c r="AD6" s="48">
        <v>10.121243213238094</v>
      </c>
      <c r="AE6" s="48">
        <v>10.121243213238094</v>
      </c>
      <c r="AF6" s="55">
        <v>2122.8055555555557</v>
      </c>
      <c r="AG6" s="55">
        <f t="shared" si="0"/>
        <v>2122805.5555555555</v>
      </c>
      <c r="AH6" s="50">
        <v>0.72393166983501733</v>
      </c>
      <c r="AI6" s="39"/>
      <c r="AJ6" s="39">
        <v>1.2160434141074816E-2</v>
      </c>
      <c r="AK6" s="39">
        <v>1.2760511309444029</v>
      </c>
      <c r="AL6" s="39">
        <v>6.0802170705374081E-3</v>
      </c>
      <c r="AM6" s="40"/>
      <c r="AN6" s="40">
        <v>15.824659772178228</v>
      </c>
      <c r="AO6" s="41">
        <v>0</v>
      </c>
      <c r="AP6" s="39">
        <f>AVERAGE(AK6,AN6)</f>
        <v>8.550355451561316</v>
      </c>
      <c r="AQ6" s="40"/>
      <c r="AR6" s="40">
        <v>15.836820206319302</v>
      </c>
      <c r="AS6" s="41">
        <v>1.2760511309444029</v>
      </c>
      <c r="AT6" s="39">
        <f>AVERAGE(AO6,AR6)</f>
        <v>7.9184101031596512</v>
      </c>
      <c r="AU6" s="39">
        <v>2</v>
      </c>
      <c r="AV6" s="48">
        <v>5.1778748898461533</v>
      </c>
      <c r="AW6" s="55">
        <f>IF(AH6=0,1,0)</f>
        <v>0</v>
      </c>
      <c r="AX6" s="48">
        <v>5.1778748898461533</v>
      </c>
      <c r="AY6" s="48">
        <v>12.718509536461537</v>
      </c>
      <c r="AZ6" s="48">
        <v>17.896384426307691</v>
      </c>
      <c r="BA6" s="56">
        <v>0.18066928273133334</v>
      </c>
      <c r="BB6" s="31">
        <f t="shared" si="1"/>
        <v>0.93548294242108621</v>
      </c>
      <c r="BC6" s="31">
        <f t="shared" si="1"/>
        <v>2.2978439953641288</v>
      </c>
      <c r="BD6" s="31">
        <f t="shared" si="1"/>
        <v>3.2333269377852152</v>
      </c>
      <c r="BE6" s="31">
        <v>13.354570151023308</v>
      </c>
      <c r="BF6" s="49">
        <v>2.3268133999999999E-2</v>
      </c>
      <c r="BG6" s="49">
        <v>2.3268133999999999E-2</v>
      </c>
      <c r="BH6" s="49"/>
      <c r="BI6" s="49">
        <v>5.3658896999999997E-2</v>
      </c>
      <c r="BJ6" s="49">
        <v>5.3658896999999997E-2</v>
      </c>
      <c r="BK6" s="16">
        <v>1</v>
      </c>
      <c r="BL6" s="50">
        <v>63.7</v>
      </c>
      <c r="BM6" s="16">
        <v>74.3</v>
      </c>
      <c r="BN6" s="50">
        <v>25.338224185429457</v>
      </c>
      <c r="BO6" s="9"/>
      <c r="BP6" s="9">
        <v>0.47299999999999998</v>
      </c>
      <c r="BQ6" s="53">
        <v>0.54458720000000005</v>
      </c>
      <c r="BR6" s="6">
        <v>61</v>
      </c>
      <c r="BS6" s="11">
        <v>64</v>
      </c>
      <c r="BT6" s="48">
        <v>49.447574001270588</v>
      </c>
      <c r="BU6" s="56">
        <v>1.07</v>
      </c>
      <c r="BV6" s="16">
        <v>48</v>
      </c>
      <c r="BW6" s="16">
        <v>44</v>
      </c>
      <c r="BX6" s="16">
        <v>46</v>
      </c>
      <c r="BY6" s="16">
        <v>36</v>
      </c>
      <c r="BZ6" s="16">
        <v>31</v>
      </c>
      <c r="CA6" s="16">
        <v>34</v>
      </c>
      <c r="CB6" s="16">
        <v>26</v>
      </c>
      <c r="CC6" s="16">
        <v>22</v>
      </c>
      <c r="CD6" s="16">
        <v>24</v>
      </c>
      <c r="CE6" s="16">
        <v>18</v>
      </c>
      <c r="CF6" s="16">
        <v>16</v>
      </c>
      <c r="CG6" s="16">
        <v>17</v>
      </c>
      <c r="CH6" s="16">
        <v>15</v>
      </c>
      <c r="CI6" s="16">
        <v>13</v>
      </c>
      <c r="CJ6" s="16">
        <v>14</v>
      </c>
      <c r="CK6" s="49">
        <v>0.8666666666666667</v>
      </c>
      <c r="CL6" s="54">
        <v>0.94715724118318434</v>
      </c>
      <c r="CM6" s="56">
        <v>1.0872005061480483</v>
      </c>
      <c r="CN6" s="56">
        <v>1.019505684199844</v>
      </c>
      <c r="CO6" s="6">
        <v>92</v>
      </c>
      <c r="CP6" s="14">
        <v>92</v>
      </c>
      <c r="CQ6" s="14">
        <v>31</v>
      </c>
      <c r="CR6" s="4">
        <v>14.2</v>
      </c>
      <c r="CS6" s="7">
        <v>60.1</v>
      </c>
      <c r="CT6" s="6">
        <v>97</v>
      </c>
      <c r="CU6" s="6">
        <v>100</v>
      </c>
      <c r="CV6" s="9">
        <v>0.99226484520464187</v>
      </c>
      <c r="CW6" s="13">
        <v>83.2</v>
      </c>
      <c r="CX6" s="13">
        <v>89.24</v>
      </c>
      <c r="CY6" s="9">
        <v>0.93231734648139852</v>
      </c>
      <c r="CZ6" s="34">
        <v>7</v>
      </c>
      <c r="DA6" s="9">
        <v>0.17699999999999999</v>
      </c>
      <c r="DB6" s="13">
        <v>7.14</v>
      </c>
      <c r="DC6" s="13">
        <v>55.453220000000002</v>
      </c>
      <c r="DD6" s="13">
        <v>76.432640000000006</v>
      </c>
      <c r="DE6" s="9">
        <v>0.72551752759030697</v>
      </c>
      <c r="DF6" s="16">
        <v>0</v>
      </c>
      <c r="DG6" s="16">
        <v>0</v>
      </c>
      <c r="DH6" s="16">
        <v>0</v>
      </c>
      <c r="DI6" s="16">
        <v>0</v>
      </c>
      <c r="DJ6" s="16">
        <v>1</v>
      </c>
      <c r="DK6" s="16">
        <v>0</v>
      </c>
      <c r="DL6" s="16">
        <v>0</v>
      </c>
      <c r="DM6" s="16">
        <v>0</v>
      </c>
      <c r="DN6" s="16">
        <v>0</v>
      </c>
      <c r="DO6" s="16">
        <v>0</v>
      </c>
      <c r="DP6" s="16">
        <v>0</v>
      </c>
      <c r="DQ6" s="16">
        <v>0</v>
      </c>
      <c r="DR6" s="16">
        <v>0</v>
      </c>
      <c r="DS6" s="16">
        <v>1</v>
      </c>
      <c r="DT6" s="16">
        <v>1</v>
      </c>
      <c r="DU6" s="16">
        <v>1</v>
      </c>
      <c r="DV6" s="16">
        <v>0</v>
      </c>
      <c r="DW6" s="16">
        <v>0</v>
      </c>
      <c r="DX6" s="16">
        <v>0</v>
      </c>
      <c r="DY6" s="16">
        <v>0</v>
      </c>
      <c r="DZ6" s="3" t="s">
        <v>422</v>
      </c>
      <c r="EA6" s="3" t="s">
        <v>196</v>
      </c>
      <c r="EB6" s="50">
        <v>2.9323286216216218</v>
      </c>
      <c r="EC6" s="55">
        <v>2932328.6216216218</v>
      </c>
      <c r="ED6" s="55">
        <v>3110579</v>
      </c>
      <c r="EE6" s="57">
        <v>1571107.0001353296</v>
      </c>
      <c r="EF6" s="57">
        <v>1539471.9998646702</v>
      </c>
      <c r="EG6" s="55">
        <v>1292607.4660689656</v>
      </c>
      <c r="EH6" s="21">
        <v>82700</v>
      </c>
      <c r="EI6" s="57">
        <v>43913.700000000004</v>
      </c>
      <c r="EJ6" s="57">
        <v>38786.299999999996</v>
      </c>
      <c r="EK6" s="59">
        <v>2.7</v>
      </c>
      <c r="EL6" s="60">
        <v>0.53100000000000003</v>
      </c>
      <c r="EM6" s="56">
        <v>0.46899999999999997</v>
      </c>
      <c r="EN6" s="30">
        <f>EK6*EL6</f>
        <v>1.4337000000000002</v>
      </c>
      <c r="EO6" s="30">
        <f>EK6*EM6</f>
        <v>1.2663</v>
      </c>
      <c r="EP6" s="57">
        <f t="shared" si="2"/>
        <v>1527193.3001353296</v>
      </c>
      <c r="EQ6" s="57">
        <f t="shared" si="2"/>
        <v>1500685.6998646702</v>
      </c>
      <c r="ER6" s="56">
        <f>EP6/EQ6</f>
        <v>1.0176636588681094</v>
      </c>
      <c r="ES6" s="31">
        <v>30</v>
      </c>
      <c r="ET6" s="31">
        <v>70</v>
      </c>
      <c r="EU6" s="18">
        <v>79.900000000000006</v>
      </c>
      <c r="EV6" s="55">
        <v>1</v>
      </c>
      <c r="EW6" s="55">
        <v>0</v>
      </c>
      <c r="EX6" s="55">
        <v>1</v>
      </c>
      <c r="EY6" s="55">
        <v>0</v>
      </c>
      <c r="EZ6" s="31">
        <v>0</v>
      </c>
      <c r="FA6" s="31">
        <v>0</v>
      </c>
      <c r="FB6" s="31">
        <v>0</v>
      </c>
      <c r="FC6" s="31">
        <v>0</v>
      </c>
      <c r="FD6" s="31">
        <v>0</v>
      </c>
      <c r="FE6" s="61">
        <v>6.3999999999999946E-2</v>
      </c>
      <c r="FF6" s="16">
        <v>1</v>
      </c>
      <c r="FG6" s="16">
        <v>2000</v>
      </c>
      <c r="FH6" s="50">
        <v>682.0517950317485</v>
      </c>
      <c r="FI6" s="48">
        <f t="shared" si="3"/>
        <v>6.5251056007540793</v>
      </c>
      <c r="FJ6" s="27">
        <v>-0.63085228108336633</v>
      </c>
      <c r="FK6" s="27">
        <v>-0.46826667033256525</v>
      </c>
      <c r="FL6" s="33">
        <v>5</v>
      </c>
      <c r="FM6" s="29">
        <v>2</v>
      </c>
      <c r="FN6" s="29">
        <v>1</v>
      </c>
      <c r="FO6" s="31">
        <v>10</v>
      </c>
      <c r="FP6" s="31">
        <v>5</v>
      </c>
      <c r="FQ6" s="48">
        <v>-0.96769782642863511</v>
      </c>
      <c r="FR6" s="48">
        <v>0.1904664956094112</v>
      </c>
      <c r="FS6" s="48">
        <v>-6.0200649581374655E-3</v>
      </c>
      <c r="FT6" s="48">
        <v>5.6800225398968486E-2</v>
      </c>
      <c r="FU6" s="48">
        <v>-0.23894356814219164</v>
      </c>
      <c r="FV6" s="31">
        <v>2.0534528276842106</v>
      </c>
      <c r="FW6" s="30">
        <v>3.5258878858823532</v>
      </c>
      <c r="FX6" s="31">
        <v>11.786670143550001</v>
      </c>
      <c r="FY6" s="31">
        <v>16.824202356666667</v>
      </c>
      <c r="FZ6" s="31">
        <v>13.869880739857146</v>
      </c>
      <c r="GA6" s="31"/>
      <c r="GB6" s="31">
        <v>12.543625508714285</v>
      </c>
      <c r="GC6" s="31">
        <v>40.002237630000003</v>
      </c>
      <c r="GD6" s="31">
        <v>10.507529815571429</v>
      </c>
      <c r="GE6" s="31">
        <v>50.509767445571434</v>
      </c>
      <c r="GF6" s="31">
        <v>7.0056445066799471</v>
      </c>
      <c r="GG6" s="31">
        <v>76.238902440000004</v>
      </c>
      <c r="GH6" s="21">
        <v>17.100000000000001</v>
      </c>
      <c r="GI6" s="44">
        <v>-0.58051265736604785</v>
      </c>
    </row>
    <row r="7" spans="1:191" ht="14" customHeight="1" x14ac:dyDescent="0.15">
      <c r="A7" s="16" t="s">
        <v>736</v>
      </c>
      <c r="B7" s="21" t="s">
        <v>913</v>
      </c>
      <c r="C7" s="33">
        <v>5.756756756756757</v>
      </c>
      <c r="D7" s="20">
        <v>5.5</v>
      </c>
      <c r="E7" s="20">
        <v>5.5</v>
      </c>
      <c r="F7" s="20">
        <v>5.5</v>
      </c>
      <c r="G7" s="20">
        <v>5.5</v>
      </c>
      <c r="H7" s="31">
        <v>-5.3250000000000002</v>
      </c>
      <c r="I7" s="31">
        <v>-5.1315789473684212</v>
      </c>
      <c r="J7" s="31">
        <v>2</v>
      </c>
      <c r="K7" s="31">
        <v>2</v>
      </c>
      <c r="L7" s="31">
        <v>2</v>
      </c>
      <c r="M7" s="31">
        <v>2</v>
      </c>
      <c r="N7" s="31">
        <v>3.4666666666666668</v>
      </c>
      <c r="O7" s="21">
        <v>3</v>
      </c>
      <c r="P7" s="55">
        <v>4376.1567091999996</v>
      </c>
      <c r="Q7" s="57">
        <v>4556.9667296999996</v>
      </c>
      <c r="R7" s="57">
        <v>5314.6320501</v>
      </c>
      <c r="S7" s="57">
        <v>6291.1417614000002</v>
      </c>
      <c r="T7" s="57">
        <v>6215.4344920000003</v>
      </c>
      <c r="U7" s="57">
        <v>7175.9642739999999</v>
      </c>
      <c r="V7" s="55">
        <v>5185.3678841368419</v>
      </c>
      <c r="W7" s="50">
        <v>0.96261369570809552</v>
      </c>
      <c r="X7" s="31">
        <v>0.98468727270598455</v>
      </c>
      <c r="Y7" s="17">
        <v>24.766666666666666</v>
      </c>
      <c r="Z7" s="31"/>
      <c r="AA7" s="26">
        <v>35.299999999999997</v>
      </c>
      <c r="AB7" s="49">
        <v>0</v>
      </c>
      <c r="AC7" s="49">
        <v>1E-3</v>
      </c>
      <c r="AD7" s="48">
        <v>0.52191245470270253</v>
      </c>
      <c r="AE7" s="48">
        <v>0.52191245470270253</v>
      </c>
      <c r="AF7" s="55">
        <v>100656.25</v>
      </c>
      <c r="AG7" s="55">
        <f t="shared" si="0"/>
        <v>100656250</v>
      </c>
      <c r="AH7" s="50">
        <v>4.0559875845358651</v>
      </c>
      <c r="AI7" s="39">
        <v>5552.1312829469989</v>
      </c>
      <c r="AJ7" s="39">
        <v>8032.1328906518802</v>
      </c>
      <c r="AK7" s="39">
        <v>13276.358002046447</v>
      </c>
      <c r="AL7" s="39">
        <v>8953.540725215109</v>
      </c>
      <c r="AM7" s="40">
        <v>12.41839506995171</v>
      </c>
      <c r="AN7" s="40">
        <v>12.995859744590406</v>
      </c>
      <c r="AO7" s="41">
        <v>16.429673082508337</v>
      </c>
      <c r="AP7" s="39">
        <f>AVERAGE(AV7,AK7,AN7)</f>
        <v>4461.7926886444202</v>
      </c>
      <c r="AQ7" s="40">
        <v>5564.5496780169506</v>
      </c>
      <c r="AR7" s="40">
        <v>8045.1287503964704</v>
      </c>
      <c r="AS7" s="41">
        <v>13292.787675128955</v>
      </c>
      <c r="AT7" s="39">
        <f>AVERAGE(AI7,AO7,AR7)</f>
        <v>4537.8965688086591</v>
      </c>
      <c r="AU7" s="39">
        <v>3</v>
      </c>
      <c r="AV7" s="48">
        <v>96.024204142222217</v>
      </c>
      <c r="AW7" s="55">
        <f>IF(AH7=0,1,0)</f>
        <v>0</v>
      </c>
      <c r="AX7" s="48">
        <v>96.024204142222217</v>
      </c>
      <c r="AY7" s="48">
        <v>0.66151217294444464</v>
      </c>
      <c r="AZ7" s="48">
        <v>96.685716315166658</v>
      </c>
      <c r="BA7" s="56">
        <v>0.30418433272368423</v>
      </c>
      <c r="BB7" s="31">
        <f t="shared" si="1"/>
        <v>29.209058462324698</v>
      </c>
      <c r="BC7" s="31">
        <f t="shared" si="1"/>
        <v>0.2012216389157003</v>
      </c>
      <c r="BD7" s="31">
        <f t="shared" si="1"/>
        <v>29.410280101240399</v>
      </c>
      <c r="BE7" s="31">
        <v>29.932192555943104</v>
      </c>
      <c r="BF7" s="49">
        <v>0.45448489399999997</v>
      </c>
      <c r="BG7" s="49">
        <v>0.45448489399999997</v>
      </c>
      <c r="BH7" s="49">
        <v>0.19239999999999999</v>
      </c>
      <c r="BI7" s="49">
        <v>0.45448489399999997</v>
      </c>
      <c r="BJ7" s="49">
        <v>0.45448489399999997</v>
      </c>
      <c r="BK7" s="16">
        <v>0</v>
      </c>
      <c r="BL7" s="50">
        <v>6.6</v>
      </c>
      <c r="BM7" s="16">
        <v>7.9000000000000012</v>
      </c>
      <c r="BN7" s="50">
        <v>0.31833395261430203</v>
      </c>
      <c r="BO7" s="9">
        <v>0.315</v>
      </c>
      <c r="BP7" s="9">
        <v>0.57099999999999995</v>
      </c>
      <c r="BQ7" s="53">
        <v>0.594324254</v>
      </c>
      <c r="BR7" s="6">
        <v>70</v>
      </c>
      <c r="BS7" s="11">
        <v>84</v>
      </c>
      <c r="BT7" s="48">
        <v>49.893805224165014</v>
      </c>
      <c r="BU7" s="56">
        <v>1.05</v>
      </c>
      <c r="BV7" s="16">
        <v>69</v>
      </c>
      <c r="BW7" s="16">
        <v>58</v>
      </c>
      <c r="BX7" s="16">
        <v>64</v>
      </c>
      <c r="BY7" s="16">
        <v>57</v>
      </c>
      <c r="BZ7" s="16">
        <v>48</v>
      </c>
      <c r="CA7" s="16">
        <v>52</v>
      </c>
      <c r="CB7" s="16">
        <v>52</v>
      </c>
      <c r="CC7" s="16">
        <v>43</v>
      </c>
      <c r="CD7" s="16">
        <v>48</v>
      </c>
      <c r="CE7" s="16">
        <v>47</v>
      </c>
      <c r="CF7" s="16">
        <v>39</v>
      </c>
      <c r="CG7" s="16">
        <v>44</v>
      </c>
      <c r="CH7" s="16">
        <v>45</v>
      </c>
      <c r="CI7" s="16">
        <v>37</v>
      </c>
      <c r="CJ7" s="16">
        <v>41</v>
      </c>
      <c r="CK7" s="49">
        <v>0.82222222222222219</v>
      </c>
      <c r="CL7" s="54">
        <v>0.948578425943429</v>
      </c>
      <c r="CM7" s="56">
        <v>1.0375458253320848</v>
      </c>
      <c r="CN7" s="56">
        <v>1.0086718990626176</v>
      </c>
      <c r="CO7" s="6">
        <v>180</v>
      </c>
      <c r="CP7" s="14">
        <v>180</v>
      </c>
      <c r="CQ7" s="14">
        <v>120</v>
      </c>
      <c r="CR7" s="4">
        <v>7.3</v>
      </c>
      <c r="CS7" s="7">
        <v>61.4</v>
      </c>
      <c r="CT7" s="6">
        <v>89</v>
      </c>
      <c r="CU7" s="6">
        <v>95</v>
      </c>
      <c r="CV7" s="9">
        <v>0.77085141267075574</v>
      </c>
      <c r="CW7" s="13">
        <v>36.299999999999997</v>
      </c>
      <c r="CX7" s="13">
        <v>49.32</v>
      </c>
      <c r="CY7" s="9">
        <v>0.73600973236009726</v>
      </c>
      <c r="CZ7" s="34">
        <v>11</v>
      </c>
      <c r="DA7" s="9">
        <v>7.4999999999999997E-2</v>
      </c>
      <c r="DB7" s="13">
        <v>6.48</v>
      </c>
      <c r="DC7" s="13">
        <v>38.241199999999999</v>
      </c>
      <c r="DD7" s="13">
        <v>83.07835</v>
      </c>
      <c r="DE7" s="9">
        <v>0.46030283461334992</v>
      </c>
      <c r="DF7" s="16">
        <v>1</v>
      </c>
      <c r="DG7" s="16">
        <v>0</v>
      </c>
      <c r="DH7" s="16">
        <v>0</v>
      </c>
      <c r="DI7" s="16">
        <v>0</v>
      </c>
      <c r="DJ7" s="16">
        <v>0</v>
      </c>
      <c r="DK7" s="16">
        <v>0</v>
      </c>
      <c r="DL7" s="16">
        <v>0</v>
      </c>
      <c r="DM7" s="16">
        <v>0</v>
      </c>
      <c r="DN7" s="16">
        <v>0</v>
      </c>
      <c r="DO7" s="16">
        <v>0</v>
      </c>
      <c r="DP7" s="16">
        <v>0</v>
      </c>
      <c r="DQ7" s="16">
        <v>0</v>
      </c>
      <c r="DR7" s="16">
        <v>0</v>
      </c>
      <c r="DS7" s="16">
        <v>0</v>
      </c>
      <c r="DT7" s="16">
        <v>0</v>
      </c>
      <c r="DU7" s="16">
        <v>0</v>
      </c>
      <c r="DV7" s="16">
        <v>0</v>
      </c>
      <c r="DW7" s="16">
        <v>1</v>
      </c>
      <c r="DX7" s="16">
        <v>1</v>
      </c>
      <c r="DY7" s="16">
        <v>0</v>
      </c>
      <c r="DZ7" s="3" t="s">
        <v>423</v>
      </c>
      <c r="EA7" s="3" t="s">
        <v>423</v>
      </c>
      <c r="EB7" s="50">
        <v>24.81670564864865</v>
      </c>
      <c r="EC7" s="55">
        <v>24816705.648648649</v>
      </c>
      <c r="ED7" s="55">
        <v>32854535</v>
      </c>
      <c r="EE7" s="57">
        <v>16271325.000356553</v>
      </c>
      <c r="EF7" s="57">
        <v>16583209.999643447</v>
      </c>
      <c r="EG7" s="55">
        <v>8897165.4703103453</v>
      </c>
      <c r="EH7" s="21">
        <v>242400</v>
      </c>
      <c r="EI7" s="57">
        <v>109564.8</v>
      </c>
      <c r="EJ7" s="57">
        <v>132835.19999999998</v>
      </c>
      <c r="EK7" s="59">
        <v>0.7</v>
      </c>
      <c r="EL7" s="60">
        <v>0.45200000000000001</v>
      </c>
      <c r="EM7" s="56">
        <v>0.54799999999999993</v>
      </c>
      <c r="EN7" s="30">
        <f>EK7*EL7</f>
        <v>0.31640000000000001</v>
      </c>
      <c r="EO7" s="30">
        <f>EK7*EM7</f>
        <v>0.38359999999999994</v>
      </c>
      <c r="EP7" s="57">
        <f t="shared" si="2"/>
        <v>16161760.200356552</v>
      </c>
      <c r="EQ7" s="57">
        <f t="shared" si="2"/>
        <v>16450374.799643448</v>
      </c>
      <c r="ER7" s="56">
        <f>EP7/EQ7</f>
        <v>0.98245543929533141</v>
      </c>
      <c r="ES7" s="31">
        <v>0</v>
      </c>
      <c r="ET7" s="31">
        <v>99</v>
      </c>
      <c r="EU7" s="18">
        <v>98</v>
      </c>
      <c r="EV7" s="55">
        <v>1</v>
      </c>
      <c r="EW7" s="55">
        <v>1</v>
      </c>
      <c r="EX7" s="55">
        <v>1</v>
      </c>
      <c r="EY7" s="55">
        <v>1</v>
      </c>
      <c r="EZ7" s="31">
        <v>0</v>
      </c>
      <c r="FA7" s="31">
        <v>0</v>
      </c>
      <c r="FB7" s="31">
        <v>0</v>
      </c>
      <c r="FC7" s="31">
        <v>0</v>
      </c>
      <c r="FD7" s="31">
        <v>0</v>
      </c>
      <c r="FE7" s="61">
        <v>0.29900000000000004</v>
      </c>
      <c r="FF7" s="16">
        <v>1</v>
      </c>
      <c r="FG7" s="16">
        <v>60000</v>
      </c>
      <c r="FH7" s="50">
        <v>2417.7262223871039</v>
      </c>
      <c r="FI7" s="48">
        <f t="shared" si="3"/>
        <v>7.7905827999450947</v>
      </c>
      <c r="FJ7" s="27">
        <v>-2.0023982059081633</v>
      </c>
      <c r="FK7" s="27">
        <v>-1.5790595512157197</v>
      </c>
      <c r="FL7" s="31">
        <v>19</v>
      </c>
      <c r="FM7" s="30">
        <v>1.4736842105263157</v>
      </c>
      <c r="FN7" s="30">
        <v>0.84210526315789469</v>
      </c>
      <c r="FO7" s="31">
        <v>28</v>
      </c>
      <c r="FP7" s="31">
        <v>16</v>
      </c>
      <c r="FQ7" s="48">
        <v>-1.2214834706246944</v>
      </c>
      <c r="FR7" s="48">
        <v>-1.3253357192485173</v>
      </c>
      <c r="FS7" s="48">
        <v>-1.3401778134838558</v>
      </c>
      <c r="FT7" s="48">
        <v>-1.2403043370745497</v>
      </c>
      <c r="FU7" s="48">
        <v>-1.3412721783294674</v>
      </c>
      <c r="FV7" s="31">
        <v>3.0310729128000005</v>
      </c>
      <c r="FW7" s="30">
        <v>2.2367653491578947</v>
      </c>
      <c r="FX7" s="31">
        <v>14.937930607999999</v>
      </c>
      <c r="FY7" s="31">
        <v>35.635537336666665</v>
      </c>
      <c r="FZ7" s="31">
        <v>35.635537336666665</v>
      </c>
      <c r="GA7" s="31">
        <v>1.5407396E-2</v>
      </c>
      <c r="GB7" s="31">
        <v>3.3571921913333331</v>
      </c>
      <c r="GC7" s="31">
        <v>53.439781386666674</v>
      </c>
      <c r="GD7" s="31">
        <v>23.730209031333334</v>
      </c>
      <c r="GE7" s="31">
        <v>77.169990418000012</v>
      </c>
      <c r="GF7" s="31">
        <v>27.499940748108482</v>
      </c>
      <c r="GG7" s="31">
        <v>71.646146340000001</v>
      </c>
      <c r="GH7" s="21">
        <v>33.4</v>
      </c>
      <c r="GI7" s="44">
        <v>-0.43465388966058505</v>
      </c>
    </row>
    <row r="8" spans="1:191" ht="14" customHeight="1" x14ac:dyDescent="0.15">
      <c r="A8" s="16" t="s">
        <v>634</v>
      </c>
      <c r="B8" s="21" t="s">
        <v>914</v>
      </c>
      <c r="C8" s="33"/>
      <c r="D8" s="20"/>
      <c r="E8" s="20"/>
      <c r="F8" s="20"/>
      <c r="G8" s="20"/>
      <c r="H8" s="31"/>
      <c r="I8" s="31"/>
      <c r="J8" s="31"/>
      <c r="K8" s="31"/>
      <c r="L8" s="31"/>
      <c r="M8" s="31"/>
      <c r="N8" s="31"/>
      <c r="O8" s="21"/>
      <c r="P8" s="55"/>
      <c r="Q8" s="57"/>
      <c r="R8" s="57"/>
      <c r="S8" s="57"/>
      <c r="T8" s="57"/>
      <c r="U8" s="57"/>
      <c r="V8" s="55"/>
      <c r="W8" s="50"/>
      <c r="X8" s="31"/>
      <c r="Y8" s="17"/>
      <c r="Z8" s="31">
        <v>4.3748963114375004</v>
      </c>
      <c r="AA8" s="26"/>
      <c r="AD8" s="48"/>
      <c r="AE8" s="49">
        <v>1E-3</v>
      </c>
      <c r="AG8" s="55">
        <f t="shared" si="0"/>
        <v>0</v>
      </c>
      <c r="AH8" s="50">
        <v>0</v>
      </c>
      <c r="AI8" s="39"/>
      <c r="AJ8" s="39"/>
      <c r="AK8" s="39"/>
      <c r="AL8" s="39"/>
      <c r="AM8" s="40"/>
      <c r="AN8" s="40"/>
      <c r="AO8" s="41"/>
      <c r="AP8" s="39"/>
      <c r="AQ8" s="40"/>
      <c r="AR8" s="40"/>
      <c r="AS8" s="41"/>
      <c r="AT8" s="39"/>
      <c r="AU8" s="39">
        <v>0</v>
      </c>
      <c r="AV8" s="48"/>
      <c r="AW8" s="55"/>
      <c r="AX8" s="48"/>
      <c r="AY8" s="48"/>
      <c r="AZ8" s="48"/>
      <c r="BA8" s="56"/>
      <c r="BB8" s="31"/>
      <c r="BC8" s="31"/>
      <c r="BD8" s="31"/>
      <c r="BE8" s="31"/>
      <c r="BH8" s="49"/>
      <c r="BK8" s="16">
        <v>0</v>
      </c>
      <c r="BM8" s="16"/>
      <c r="BN8" s="50">
        <v>0</v>
      </c>
      <c r="BO8" s="9"/>
      <c r="BP8" s="9"/>
      <c r="BQ8" s="53"/>
      <c r="BR8" s="6"/>
      <c r="BS8" s="11"/>
      <c r="BU8" s="56"/>
      <c r="BV8" s="16"/>
      <c r="BW8" s="16"/>
      <c r="BX8" s="16"/>
      <c r="BY8" s="16"/>
      <c r="BZ8" s="16"/>
      <c r="CA8" s="16"/>
      <c r="CB8" s="16"/>
      <c r="CC8" s="16"/>
      <c r="CD8" s="16"/>
      <c r="CE8" s="16"/>
      <c r="CF8" s="16"/>
      <c r="CG8" s="16"/>
      <c r="CH8" s="16"/>
      <c r="CI8" s="49"/>
      <c r="CJ8" s="49"/>
      <c r="CK8" s="49"/>
      <c r="CM8" s="56"/>
      <c r="CN8" s="56"/>
      <c r="CO8" s="6"/>
      <c r="CP8" s="14"/>
      <c r="CQ8" s="14"/>
      <c r="CR8" s="4"/>
      <c r="CS8" s="7"/>
      <c r="CT8" s="6"/>
      <c r="CU8" s="6"/>
      <c r="CV8" s="9"/>
      <c r="CW8" s="13"/>
      <c r="CX8" s="13"/>
      <c r="CY8" s="9"/>
      <c r="CZ8" s="34"/>
      <c r="DA8" s="9"/>
      <c r="DB8" s="13"/>
      <c r="DC8" s="13"/>
      <c r="DD8" s="13"/>
      <c r="DE8" s="9"/>
      <c r="DF8" s="16">
        <v>0</v>
      </c>
      <c r="DG8" s="16">
        <v>0</v>
      </c>
      <c r="DH8" s="16">
        <v>0</v>
      </c>
      <c r="DI8" s="16">
        <v>0</v>
      </c>
      <c r="DJ8" s="16">
        <v>0</v>
      </c>
      <c r="DK8" s="16">
        <v>0</v>
      </c>
      <c r="DL8" s="16">
        <v>0</v>
      </c>
      <c r="DM8" s="16">
        <v>1</v>
      </c>
      <c r="DN8" s="16">
        <v>0</v>
      </c>
      <c r="DO8" s="16">
        <v>0</v>
      </c>
      <c r="DP8" s="16">
        <v>1</v>
      </c>
      <c r="DQ8" s="16">
        <v>0</v>
      </c>
      <c r="DR8" s="16">
        <v>1</v>
      </c>
      <c r="DS8" s="16">
        <v>0</v>
      </c>
      <c r="DT8" s="16">
        <v>0</v>
      </c>
      <c r="DU8" s="16">
        <v>0</v>
      </c>
      <c r="DV8" s="16">
        <v>0</v>
      </c>
      <c r="DW8" s="16">
        <v>0</v>
      </c>
      <c r="DX8" s="16">
        <v>0</v>
      </c>
      <c r="DY8" s="16">
        <v>0</v>
      </c>
      <c r="DZ8" s="3" t="s">
        <v>398</v>
      </c>
      <c r="EA8" s="3" t="s">
        <v>258</v>
      </c>
      <c r="EB8" s="50">
        <v>6.1791936527777779E-2</v>
      </c>
      <c r="EC8" s="55">
        <v>61791.936527777776</v>
      </c>
      <c r="ED8" s="55">
        <v>62864.603199999998</v>
      </c>
      <c r="EE8" s="57"/>
      <c r="EF8" s="57"/>
      <c r="EH8" s="21"/>
      <c r="EI8" s="57"/>
      <c r="EJ8" s="57"/>
      <c r="EK8" s="59"/>
      <c r="EL8" s="60"/>
      <c r="EM8" s="56"/>
      <c r="EN8" s="30"/>
      <c r="EO8" s="30"/>
      <c r="EP8" s="57"/>
      <c r="EQ8" s="57"/>
      <c r="ER8" s="56"/>
      <c r="ES8" s="31">
        <v>100</v>
      </c>
      <c r="ET8" s="31">
        <v>0</v>
      </c>
      <c r="EU8" s="18">
        <v>0.05</v>
      </c>
      <c r="EV8" s="55">
        <v>0</v>
      </c>
      <c r="EW8" s="55">
        <v>0</v>
      </c>
      <c r="EX8" s="55">
        <v>0</v>
      </c>
      <c r="EY8" s="55">
        <v>0</v>
      </c>
      <c r="EZ8" s="31">
        <v>0</v>
      </c>
      <c r="FA8" s="31">
        <v>0</v>
      </c>
      <c r="FB8" s="31">
        <v>0</v>
      </c>
      <c r="FC8" s="31">
        <v>0</v>
      </c>
      <c r="FD8" s="31">
        <v>0</v>
      </c>
      <c r="FE8" s="61"/>
      <c r="FF8" s="16">
        <v>0</v>
      </c>
      <c r="FG8" s="16">
        <v>0</v>
      </c>
      <c r="FH8" s="50">
        <v>0.1</v>
      </c>
      <c r="FI8" s="48">
        <f t="shared" si="3"/>
        <v>-2.3025850929940455</v>
      </c>
      <c r="FJ8" s="27">
        <v>0.73836662125635244</v>
      </c>
      <c r="FK8" s="27">
        <v>0.8652353876340495</v>
      </c>
      <c r="FL8" s="31">
        <v>0.1</v>
      </c>
      <c r="FM8" s="30">
        <v>0</v>
      </c>
      <c r="FN8" s="30">
        <v>0</v>
      </c>
      <c r="FO8" s="31">
        <v>0.1</v>
      </c>
      <c r="FP8" s="31">
        <v>0.1</v>
      </c>
      <c r="FQ8" s="48">
        <v>0.80265502616216045</v>
      </c>
      <c r="FR8" s="48">
        <v>0.72099727080968612</v>
      </c>
      <c r="FS8" s="48">
        <v>0.7277666967310078</v>
      </c>
      <c r="FT8" s="48">
        <v>0.63460134868262663</v>
      </c>
      <c r="FU8" s="48">
        <v>0.75025114600390608</v>
      </c>
      <c r="FV8" s="31"/>
      <c r="FW8" s="30"/>
      <c r="FX8" s="31"/>
      <c r="FY8" s="31"/>
      <c r="FZ8" s="31"/>
      <c r="GA8" s="31"/>
      <c r="GB8" s="31"/>
      <c r="GC8" s="31"/>
      <c r="GD8" s="31"/>
      <c r="GE8" s="31"/>
      <c r="GF8" s="31"/>
      <c r="GG8" s="31"/>
      <c r="GH8" s="21"/>
      <c r="GI8" s="44">
        <v>0.44299061111793281</v>
      </c>
    </row>
    <row r="9" spans="1:191" ht="14" customHeight="1" x14ac:dyDescent="0.15">
      <c r="A9" s="16" t="s">
        <v>573</v>
      </c>
      <c r="B9" s="21" t="s">
        <v>786</v>
      </c>
      <c r="C9" s="33">
        <v>1.6818181818181819</v>
      </c>
      <c r="D9" s="20">
        <v>1</v>
      </c>
      <c r="E9" s="20">
        <v>1</v>
      </c>
      <c r="F9" s="20">
        <v>1</v>
      </c>
      <c r="G9" s="20">
        <v>1</v>
      </c>
      <c r="H9" s="31"/>
      <c r="I9" s="31"/>
      <c r="J9" s="31"/>
      <c r="K9" s="31"/>
      <c r="L9" s="31"/>
      <c r="M9" s="31"/>
      <c r="N9" s="31">
        <v>1</v>
      </c>
      <c r="O9" s="21">
        <v>3</v>
      </c>
      <c r="P9" s="55"/>
      <c r="Q9" s="57"/>
      <c r="R9" s="57"/>
      <c r="S9" s="57"/>
      <c r="T9" s="57"/>
      <c r="U9" s="57"/>
      <c r="V9" s="55"/>
      <c r="W9" s="50"/>
      <c r="X9" s="31"/>
      <c r="Y9" s="17"/>
      <c r="Z9" s="31">
        <v>2.4041021892500001</v>
      </c>
      <c r="AA9" s="26"/>
      <c r="AB9" s="49">
        <v>0</v>
      </c>
      <c r="AC9" s="49">
        <v>1E-3</v>
      </c>
      <c r="AD9" s="48"/>
      <c r="AE9" s="49">
        <v>1E-3</v>
      </c>
      <c r="AG9" s="55">
        <f t="shared" si="0"/>
        <v>0</v>
      </c>
      <c r="AH9" s="50">
        <v>0</v>
      </c>
      <c r="AI9" s="39"/>
      <c r="AJ9" s="39"/>
      <c r="AK9" s="39"/>
      <c r="AL9" s="39"/>
      <c r="AM9" s="40"/>
      <c r="AN9" s="40"/>
      <c r="AO9" s="41"/>
      <c r="AP9" s="39"/>
      <c r="AQ9" s="40"/>
      <c r="AR9" s="40"/>
      <c r="AS9" s="41"/>
      <c r="AT9" s="39"/>
      <c r="AU9" s="39">
        <v>0</v>
      </c>
      <c r="AV9" s="48">
        <v>5.3837778583333336E-2</v>
      </c>
      <c r="AW9" s="55">
        <f t="shared" ref="AW9:AW42" si="4">IF(AH9=0,1,0)</f>
        <v>1</v>
      </c>
      <c r="AX9" s="48">
        <v>0</v>
      </c>
      <c r="AY9" s="48">
        <v>2.1283868924166671</v>
      </c>
      <c r="AZ9" s="48">
        <v>2.1283868924166671</v>
      </c>
      <c r="BA9" s="56"/>
      <c r="BB9" s="31"/>
      <c r="BC9" s="31"/>
      <c r="BD9" s="31"/>
      <c r="BE9" s="31"/>
      <c r="BF9" s="49">
        <v>0</v>
      </c>
      <c r="BG9" s="49">
        <v>9.9999999999999995E-7</v>
      </c>
      <c r="BH9" s="49"/>
      <c r="BI9" s="49">
        <v>0</v>
      </c>
      <c r="BJ9" s="49">
        <v>1E-3</v>
      </c>
      <c r="BK9" s="16">
        <v>0</v>
      </c>
      <c r="BM9" s="16"/>
      <c r="BN9" s="50">
        <v>0</v>
      </c>
      <c r="BO9" s="9"/>
      <c r="BP9" s="9"/>
      <c r="BQ9" s="53"/>
      <c r="BR9" s="6"/>
      <c r="BS9" s="11">
        <v>30</v>
      </c>
      <c r="BU9" s="56"/>
      <c r="BV9" s="16"/>
      <c r="BW9" s="16"/>
      <c r="BX9" s="16"/>
      <c r="BY9" s="16">
        <v>7</v>
      </c>
      <c r="BZ9" s="16">
        <v>6</v>
      </c>
      <c r="CA9" s="16">
        <v>6</v>
      </c>
      <c r="CB9" s="16"/>
      <c r="CC9" s="16"/>
      <c r="CD9" s="16"/>
      <c r="CE9" s="16">
        <v>4</v>
      </c>
      <c r="CF9" s="16">
        <v>4</v>
      </c>
      <c r="CG9" s="16">
        <v>4</v>
      </c>
      <c r="CH9" s="16"/>
      <c r="CI9" s="16"/>
      <c r="CJ9" s="16"/>
      <c r="CK9" s="49"/>
      <c r="CL9" s="49"/>
      <c r="CM9" s="56"/>
      <c r="CN9" s="56"/>
      <c r="CO9" s="6"/>
      <c r="CP9" s="14"/>
      <c r="CQ9" s="14"/>
      <c r="CR9" s="4"/>
      <c r="CS9" s="7"/>
      <c r="CT9" s="6"/>
      <c r="CU9" s="6"/>
      <c r="CV9" s="9"/>
      <c r="CW9" s="13">
        <v>50.82</v>
      </c>
      <c r="CX9" s="13">
        <v>50.94</v>
      </c>
      <c r="CY9" s="9">
        <v>0.99764428739693767</v>
      </c>
      <c r="CZ9" s="34">
        <v>38</v>
      </c>
      <c r="DA9" s="9">
        <f>DB9/(100-DB9)</f>
        <v>0.33333333333333331</v>
      </c>
      <c r="DB9" s="13">
        <v>25</v>
      </c>
      <c r="DC9" s="13"/>
      <c r="DD9" s="13"/>
      <c r="DE9" s="9"/>
      <c r="DF9" s="16">
        <v>0</v>
      </c>
      <c r="DG9" s="16">
        <v>0</v>
      </c>
      <c r="DH9" s="16">
        <v>0</v>
      </c>
      <c r="DI9" s="16">
        <v>0</v>
      </c>
      <c r="DJ9" s="16">
        <v>0</v>
      </c>
      <c r="DK9" s="16">
        <v>0</v>
      </c>
      <c r="DL9" s="16">
        <v>0</v>
      </c>
      <c r="DM9" s="16">
        <v>0</v>
      </c>
      <c r="DN9" s="16">
        <v>1</v>
      </c>
      <c r="DO9" s="16">
        <v>0</v>
      </c>
      <c r="DP9" s="16">
        <v>0</v>
      </c>
      <c r="DQ9" s="16">
        <v>0</v>
      </c>
      <c r="DR9" s="16">
        <v>0</v>
      </c>
      <c r="DS9" s="16">
        <v>0</v>
      </c>
      <c r="DT9" s="16">
        <v>0</v>
      </c>
      <c r="DU9" s="16">
        <v>0</v>
      </c>
      <c r="DV9" s="16">
        <v>0</v>
      </c>
      <c r="DW9" s="16">
        <v>0</v>
      </c>
      <c r="DX9" s="16">
        <v>0</v>
      </c>
      <c r="DY9" s="16">
        <v>0</v>
      </c>
      <c r="DZ9" s="3" t="s">
        <v>399</v>
      </c>
      <c r="EA9" s="3" t="s">
        <v>259</v>
      </c>
      <c r="EB9" s="50">
        <v>7.7987749999999995E-2</v>
      </c>
      <c r="EC9" s="55">
        <v>77987.75</v>
      </c>
      <c r="ED9" s="55">
        <v>77712</v>
      </c>
      <c r="EE9" s="57"/>
      <c r="EF9" s="57"/>
      <c r="EG9" s="55"/>
      <c r="EH9" s="21">
        <v>50300</v>
      </c>
      <c r="EI9" s="57">
        <v>23842.199999999997</v>
      </c>
      <c r="EJ9" s="57">
        <v>26457.800000000003</v>
      </c>
      <c r="EK9" s="59">
        <v>63.1</v>
      </c>
      <c r="EL9" s="60">
        <v>0.47399999999999998</v>
      </c>
      <c r="EM9" s="56">
        <v>0.52600000000000002</v>
      </c>
      <c r="EN9" s="30">
        <f>EK9*EL9</f>
        <v>29.909399999999998</v>
      </c>
      <c r="EO9" s="30">
        <f>EK9*EM9</f>
        <v>33.190600000000003</v>
      </c>
      <c r="EP9" s="57"/>
      <c r="EQ9" s="57"/>
      <c r="ER9" s="56"/>
      <c r="ES9" s="31">
        <v>90</v>
      </c>
      <c r="ET9" s="31">
        <v>0</v>
      </c>
      <c r="EU9" s="18">
        <v>1</v>
      </c>
      <c r="EV9" s="55">
        <v>0</v>
      </c>
      <c r="EW9" s="55">
        <v>0</v>
      </c>
      <c r="EX9" s="55">
        <v>0</v>
      </c>
      <c r="EY9" s="55">
        <v>0</v>
      </c>
      <c r="EZ9" s="31">
        <v>0</v>
      </c>
      <c r="FA9" s="31">
        <v>0</v>
      </c>
      <c r="FB9" s="31">
        <v>0</v>
      </c>
      <c r="FC9" s="31">
        <v>0</v>
      </c>
      <c r="FD9" s="31">
        <v>0</v>
      </c>
      <c r="FE9" s="61"/>
      <c r="FF9" s="16">
        <v>0</v>
      </c>
      <c r="FG9" s="16">
        <v>0</v>
      </c>
      <c r="FH9" s="50">
        <v>0.1</v>
      </c>
      <c r="FI9" s="48">
        <f t="shared" si="3"/>
        <v>-2.3025850929940455</v>
      </c>
      <c r="FJ9" s="27">
        <v>1.2625589512477513</v>
      </c>
      <c r="FK9" s="27">
        <v>1.3204106451047015</v>
      </c>
      <c r="FL9" s="31">
        <v>0.1</v>
      </c>
      <c r="FM9" s="30">
        <v>0</v>
      </c>
      <c r="FN9" s="30">
        <v>0</v>
      </c>
      <c r="FO9" s="31">
        <v>0.1</v>
      </c>
      <c r="FP9" s="31">
        <v>0.1</v>
      </c>
      <c r="FQ9" s="48">
        <v>0.80265502616216045</v>
      </c>
      <c r="FR9" s="48">
        <v>0.72099727080968612</v>
      </c>
      <c r="FS9" s="48">
        <v>0.7277666967310078</v>
      </c>
      <c r="FT9" s="48">
        <v>0.63460134868262663</v>
      </c>
      <c r="FU9" s="48">
        <v>0.84128619749803657</v>
      </c>
      <c r="FV9" s="31"/>
      <c r="FW9" s="30"/>
      <c r="FX9" s="31"/>
      <c r="FY9" s="31"/>
      <c r="FZ9" s="31"/>
      <c r="GA9" s="31"/>
      <c r="GB9" s="31"/>
      <c r="GC9" s="31"/>
      <c r="GD9" s="31"/>
      <c r="GE9" s="31"/>
      <c r="GF9" s="31"/>
      <c r="GG9" s="31"/>
      <c r="GH9" s="21">
        <v>3.2</v>
      </c>
      <c r="GI9" s="44">
        <v>1.3077666904067167</v>
      </c>
    </row>
    <row r="10" spans="1:191" ht="14" customHeight="1" x14ac:dyDescent="0.15">
      <c r="A10" s="16" t="s">
        <v>557</v>
      </c>
      <c r="B10" s="21" t="s">
        <v>787</v>
      </c>
      <c r="C10" s="33">
        <v>6.2941176470588234</v>
      </c>
      <c r="D10" s="20">
        <v>5.5</v>
      </c>
      <c r="E10" s="20">
        <v>5.5</v>
      </c>
      <c r="F10" s="20">
        <v>5.5</v>
      </c>
      <c r="G10" s="20">
        <v>5.5</v>
      </c>
      <c r="H10" s="31">
        <v>-4.3428571428571425</v>
      </c>
      <c r="I10" s="31">
        <v>-4.3428571428571425</v>
      </c>
      <c r="J10" s="31">
        <v>-2</v>
      </c>
      <c r="K10" s="31">
        <v>-2</v>
      </c>
      <c r="L10" s="31">
        <v>-2</v>
      </c>
      <c r="M10" s="31">
        <v>-2</v>
      </c>
      <c r="N10" s="31">
        <v>4.3600000000000003</v>
      </c>
      <c r="O10" s="21">
        <v>0</v>
      </c>
      <c r="P10" s="55">
        <v>3011.6601359000001</v>
      </c>
      <c r="Q10" s="57">
        <v>3035.4383547000002</v>
      </c>
      <c r="R10" s="57">
        <v>2962.8833473</v>
      </c>
      <c r="S10" s="57">
        <v>3667.6474435</v>
      </c>
      <c r="T10" s="57">
        <v>3190.0839340000002</v>
      </c>
      <c r="U10" s="57">
        <v>3611.492632</v>
      </c>
      <c r="V10" s="55">
        <v>2950.2145947342101</v>
      </c>
      <c r="W10" s="50">
        <v>0.83058995168556438</v>
      </c>
      <c r="X10" s="31">
        <v>1.5029247254056026</v>
      </c>
      <c r="Y10" s="17"/>
      <c r="Z10" s="31">
        <v>20.76814941125</v>
      </c>
      <c r="AA10" s="26">
        <v>58.6</v>
      </c>
      <c r="AB10" s="49">
        <v>8.2925810000000003E-3</v>
      </c>
      <c r="AC10" s="49">
        <v>8.2925810000000003E-3</v>
      </c>
      <c r="AD10" s="48">
        <v>5.1211222152083336</v>
      </c>
      <c r="AE10" s="48">
        <v>5.1211222152083336</v>
      </c>
      <c r="AF10" s="55">
        <v>30858</v>
      </c>
      <c r="AG10" s="55">
        <f t="shared" si="0"/>
        <v>30858000</v>
      </c>
      <c r="AH10" s="50">
        <v>2.750046085562619</v>
      </c>
      <c r="AI10" s="39"/>
      <c r="AJ10" s="39"/>
      <c r="AK10" s="39">
        <v>11052.045149006932</v>
      </c>
      <c r="AL10" s="39">
        <v>0</v>
      </c>
      <c r="AM10" s="40"/>
      <c r="AN10" s="40"/>
      <c r="AO10" s="41">
        <v>0</v>
      </c>
      <c r="AP10" s="39">
        <f>AN10</f>
        <v>0</v>
      </c>
      <c r="AQ10" s="40"/>
      <c r="AR10" s="40"/>
      <c r="AS10" s="41">
        <v>11052.045149006932</v>
      </c>
      <c r="AT10" s="39">
        <f>AR10</f>
        <v>0</v>
      </c>
      <c r="AU10" s="39">
        <v>1</v>
      </c>
      <c r="AV10" s="48">
        <v>66.214011413333338</v>
      </c>
      <c r="AW10" s="55">
        <f t="shared" si="4"/>
        <v>0</v>
      </c>
      <c r="AX10" s="48">
        <v>66.214011413333338</v>
      </c>
      <c r="AY10" s="48">
        <v>3.3504225419999996</v>
      </c>
      <c r="AZ10" s="48">
        <v>69.564433955333342</v>
      </c>
      <c r="BA10" s="56">
        <v>0.61706232052083343</v>
      </c>
      <c r="BB10" s="31">
        <f t="shared" ref="BB10:BB39" si="5">AX10*$BA10</f>
        <v>40.858171533704422</v>
      </c>
      <c r="BC10" s="31">
        <f t="shared" ref="BC10:BC39" si="6">AY10*$BA10</f>
        <v>2.0674195084918292</v>
      </c>
      <c r="BD10" s="31">
        <f t="shared" ref="BD10:BD39" si="7">AZ10*$BA10</f>
        <v>42.925591042196253</v>
      </c>
      <c r="BE10" s="31">
        <v>48.046713257404583</v>
      </c>
      <c r="BF10" s="49">
        <v>0</v>
      </c>
      <c r="BG10" s="49">
        <v>9.9999999999999995E-7</v>
      </c>
      <c r="BH10" s="49"/>
      <c r="BI10" s="49">
        <v>8.2925810000000003E-3</v>
      </c>
      <c r="BJ10" s="49">
        <v>8.2925810000000003E-3</v>
      </c>
      <c r="BK10" s="16">
        <v>0</v>
      </c>
      <c r="BL10" s="50">
        <v>4.7</v>
      </c>
      <c r="BM10" s="16">
        <v>5.4</v>
      </c>
      <c r="BN10" s="50">
        <v>0.48124469706520656</v>
      </c>
      <c r="BO10" s="9"/>
      <c r="BP10" s="9"/>
      <c r="BQ10" s="53"/>
      <c r="BR10" s="6"/>
      <c r="BS10" s="11">
        <v>146</v>
      </c>
      <c r="BT10" s="48">
        <v>50.815769032652639</v>
      </c>
      <c r="BU10" s="56">
        <v>1.03</v>
      </c>
      <c r="BV10" s="16">
        <v>276</v>
      </c>
      <c r="BW10" s="16">
        <v>243</v>
      </c>
      <c r="BX10" s="16">
        <v>260</v>
      </c>
      <c r="BY10" s="16">
        <v>266</v>
      </c>
      <c r="BZ10" s="16">
        <v>235</v>
      </c>
      <c r="CA10" s="16">
        <v>251</v>
      </c>
      <c r="CB10" s="16">
        <v>253</v>
      </c>
      <c r="CC10" s="16">
        <v>224</v>
      </c>
      <c r="CD10" s="16">
        <v>238</v>
      </c>
      <c r="CE10" s="16">
        <v>241</v>
      </c>
      <c r="CF10" s="16">
        <v>213</v>
      </c>
      <c r="CG10" s="16">
        <v>227</v>
      </c>
      <c r="CH10" s="16">
        <v>234</v>
      </c>
      <c r="CI10" s="16">
        <v>206</v>
      </c>
      <c r="CJ10" s="16">
        <v>220</v>
      </c>
      <c r="CK10" s="49">
        <v>0.88034188034188032</v>
      </c>
      <c r="CL10" s="54">
        <v>0.97663841525124151</v>
      </c>
      <c r="CM10" s="56">
        <v>1.0882688965168437</v>
      </c>
      <c r="CN10" s="56">
        <v>1.022452320950759</v>
      </c>
      <c r="CO10" s="6">
        <v>1400</v>
      </c>
      <c r="CP10" s="14">
        <v>1400</v>
      </c>
      <c r="CQ10" s="14">
        <v>610</v>
      </c>
      <c r="CR10" s="4">
        <v>123.7</v>
      </c>
      <c r="CS10" s="7">
        <v>6.2</v>
      </c>
      <c r="CT10" s="6">
        <v>80</v>
      </c>
      <c r="CU10" s="6">
        <v>47</v>
      </c>
      <c r="CV10" s="9">
        <v>0.6711518649032443</v>
      </c>
      <c r="CW10" s="13"/>
      <c r="CX10" s="13"/>
      <c r="CY10" s="9"/>
      <c r="CZ10" s="34">
        <v>6</v>
      </c>
      <c r="DA10" s="9">
        <v>0.61599999999999999</v>
      </c>
      <c r="DB10" s="13">
        <v>37.270000000000003</v>
      </c>
      <c r="DC10" s="13">
        <v>76.285449999999997</v>
      </c>
      <c r="DD10" s="13">
        <v>89.218519999999998</v>
      </c>
      <c r="DE10" s="9">
        <v>0.85504052297661959</v>
      </c>
      <c r="DF10" s="16">
        <v>0</v>
      </c>
      <c r="DG10" s="16">
        <v>0</v>
      </c>
      <c r="DH10" s="16">
        <v>0</v>
      </c>
      <c r="DI10" s="16">
        <v>0</v>
      </c>
      <c r="DJ10" s="16">
        <v>0</v>
      </c>
      <c r="DK10" s="16">
        <v>0</v>
      </c>
      <c r="DL10" s="16">
        <v>0</v>
      </c>
      <c r="DM10" s="16">
        <v>0</v>
      </c>
      <c r="DN10" s="16">
        <v>0</v>
      </c>
      <c r="DO10" s="16">
        <v>0</v>
      </c>
      <c r="DP10" s="16">
        <v>0</v>
      </c>
      <c r="DQ10" s="16">
        <v>0</v>
      </c>
      <c r="DR10" s="16">
        <v>0</v>
      </c>
      <c r="DS10" s="16">
        <v>0</v>
      </c>
      <c r="DT10" s="16">
        <v>0</v>
      </c>
      <c r="DU10" s="16">
        <v>0</v>
      </c>
      <c r="DV10" s="16">
        <v>0</v>
      </c>
      <c r="DW10" s="16">
        <v>0</v>
      </c>
      <c r="DX10" s="16">
        <v>0</v>
      </c>
      <c r="DY10" s="16">
        <v>0</v>
      </c>
      <c r="DZ10" s="3" t="s">
        <v>400</v>
      </c>
      <c r="EA10" s="3" t="s">
        <v>400</v>
      </c>
      <c r="EB10" s="50">
        <v>11.220902864864865</v>
      </c>
      <c r="EC10" s="55">
        <v>11220902.864864865</v>
      </c>
      <c r="ED10" s="55">
        <v>16617589</v>
      </c>
      <c r="EE10" s="57">
        <v>8425708.9997867793</v>
      </c>
      <c r="EF10" s="57">
        <v>8191880.0002132216</v>
      </c>
      <c r="EG10" s="55">
        <v>5410137.6824482754</v>
      </c>
      <c r="EH10" s="21">
        <v>56100</v>
      </c>
      <c r="EI10" s="57">
        <v>28667.100000000002</v>
      </c>
      <c r="EJ10" s="57">
        <v>27432.899999999998</v>
      </c>
      <c r="EK10" s="59">
        <v>0.3</v>
      </c>
      <c r="EL10" s="60">
        <v>0.51100000000000001</v>
      </c>
      <c r="EM10" s="56">
        <v>0.48899999999999999</v>
      </c>
      <c r="EN10" s="30">
        <f>EK10*EL10</f>
        <v>0.15329999999999999</v>
      </c>
      <c r="EO10" s="30">
        <f>EK10*EM10</f>
        <v>0.1467</v>
      </c>
      <c r="EP10" s="57">
        <f>EE10-EI10</f>
        <v>8397041.8997867797</v>
      </c>
      <c r="EQ10" s="57">
        <f>EF10-EJ10</f>
        <v>8164447.1002132213</v>
      </c>
      <c r="ER10" s="56">
        <f>EP10/EQ10</f>
        <v>1.0284887386394461</v>
      </c>
      <c r="ES10" s="31">
        <v>53</v>
      </c>
      <c r="ET10" s="31">
        <v>0</v>
      </c>
      <c r="EU10" s="18">
        <v>1</v>
      </c>
      <c r="EV10" s="55">
        <v>0</v>
      </c>
      <c r="EW10" s="55">
        <v>0</v>
      </c>
      <c r="EX10" s="55">
        <v>0</v>
      </c>
      <c r="EY10" s="55">
        <v>0</v>
      </c>
      <c r="EZ10" s="31">
        <v>0</v>
      </c>
      <c r="FA10" s="31">
        <v>0</v>
      </c>
      <c r="FB10" s="31">
        <v>0</v>
      </c>
      <c r="FC10" s="31">
        <v>47</v>
      </c>
      <c r="FD10" s="31">
        <v>0</v>
      </c>
      <c r="FE10" s="61">
        <v>0.78300000000000003</v>
      </c>
      <c r="FF10" s="16">
        <v>4</v>
      </c>
      <c r="FG10" s="16">
        <v>1005500</v>
      </c>
      <c r="FH10" s="50">
        <v>89609.544981308369</v>
      </c>
      <c r="FI10" s="48">
        <f t="shared" si="3"/>
        <v>11.403217122098477</v>
      </c>
      <c r="FJ10" s="27">
        <v>-1.7131805150305934</v>
      </c>
      <c r="FK10" s="27">
        <v>-1.15502176740976</v>
      </c>
      <c r="FL10" s="31">
        <v>32</v>
      </c>
      <c r="FM10" s="30">
        <v>1.8125</v>
      </c>
      <c r="FN10" s="30">
        <v>0.90625</v>
      </c>
      <c r="FO10" s="31">
        <v>58</v>
      </c>
      <c r="FP10" s="31">
        <v>29</v>
      </c>
      <c r="FQ10" s="48">
        <v>-1.9459807031932437</v>
      </c>
      <c r="FR10" s="48">
        <v>-2.7328663473308792</v>
      </c>
      <c r="FS10" s="48">
        <v>-3.5637740610267201</v>
      </c>
      <c r="FT10" s="48">
        <v>-2.7732460927250715</v>
      </c>
      <c r="FU10" s="48">
        <v>-2.4341777943371348</v>
      </c>
      <c r="FV10" s="31">
        <v>6.0189527689473685</v>
      </c>
      <c r="FW10" s="30">
        <v>2.0594341923684207</v>
      </c>
      <c r="FX10" s="31">
        <v>40.655415787999999</v>
      </c>
      <c r="FY10" s="31"/>
      <c r="FZ10" s="31"/>
      <c r="GA10" s="31"/>
      <c r="GB10" s="31"/>
      <c r="GC10" s="31"/>
      <c r="GD10" s="31"/>
      <c r="GE10" s="31"/>
      <c r="GF10" s="31"/>
      <c r="GG10" s="31">
        <v>45.503609760000003</v>
      </c>
      <c r="GH10" s="21">
        <v>109.5</v>
      </c>
      <c r="GI10" s="44">
        <v>-1.2926842391795594</v>
      </c>
    </row>
    <row r="11" spans="1:191" ht="14" customHeight="1" x14ac:dyDescent="0.15">
      <c r="A11" s="16" t="s">
        <v>553</v>
      </c>
      <c r="B11" s="21" t="s">
        <v>788</v>
      </c>
      <c r="C11" s="33">
        <v>2.7678571428571428</v>
      </c>
      <c r="D11" s="20">
        <v>2.1</v>
      </c>
      <c r="E11" s="20">
        <v>2.1666666666666665</v>
      </c>
      <c r="F11" s="20">
        <v>2.25</v>
      </c>
      <c r="G11" s="20">
        <v>2.5</v>
      </c>
      <c r="H11" s="31"/>
      <c r="I11" s="31"/>
      <c r="J11" s="31"/>
      <c r="K11" s="31"/>
      <c r="L11" s="31"/>
      <c r="M11" s="31"/>
      <c r="N11" s="31">
        <v>1.6833333333333333</v>
      </c>
      <c r="O11" s="21">
        <v>24</v>
      </c>
      <c r="P11" s="55">
        <v>4747.2498518000002</v>
      </c>
      <c r="Q11" s="57">
        <v>5368.2920459999996</v>
      </c>
      <c r="R11" s="57">
        <v>12404.242998</v>
      </c>
      <c r="S11" s="57">
        <v>15239.619552</v>
      </c>
      <c r="T11" s="57">
        <v>12713.44765</v>
      </c>
      <c r="U11" s="57">
        <v>15791.642949999999</v>
      </c>
      <c r="V11" s="55">
        <v>10535.160120739476</v>
      </c>
      <c r="W11" s="50">
        <v>1.4559679061366297</v>
      </c>
      <c r="X11" s="31">
        <v>3.59484613888264</v>
      </c>
      <c r="Y11" s="17">
        <v>14.6</v>
      </c>
      <c r="Z11" s="31">
        <v>25.550464316875001</v>
      </c>
      <c r="AA11" s="26"/>
      <c r="AB11" s="49">
        <v>9.4306779999999996E-3</v>
      </c>
      <c r="AC11" s="49">
        <v>9.4306779999999996E-3</v>
      </c>
      <c r="AD11" s="48">
        <v>2.07890404675</v>
      </c>
      <c r="AE11" s="48">
        <v>2.07890404675</v>
      </c>
      <c r="AG11" s="55">
        <f t="shared" si="0"/>
        <v>0</v>
      </c>
      <c r="AH11" s="50">
        <v>0</v>
      </c>
      <c r="AI11" s="39"/>
      <c r="AJ11" s="39"/>
      <c r="AK11" s="39"/>
      <c r="AL11" s="39"/>
      <c r="AM11" s="40"/>
      <c r="AN11" s="40"/>
      <c r="AO11" s="41"/>
      <c r="AP11" s="39"/>
      <c r="AQ11" s="40"/>
      <c r="AR11" s="40"/>
      <c r="AS11" s="41"/>
      <c r="AT11" s="39"/>
      <c r="AU11" s="39">
        <v>0</v>
      </c>
      <c r="AV11" s="48">
        <v>28.387477091700003</v>
      </c>
      <c r="AW11" s="55">
        <f t="shared" si="4"/>
        <v>1</v>
      </c>
      <c r="AX11" s="48">
        <v>0</v>
      </c>
      <c r="AY11" s="48">
        <v>1.7584964888000001</v>
      </c>
      <c r="AZ11" s="48">
        <v>1.7584964888000001</v>
      </c>
      <c r="BA11" s="56">
        <v>0.69919562618181796</v>
      </c>
      <c r="BB11" s="31">
        <f t="shared" si="5"/>
        <v>0</v>
      </c>
      <c r="BC11" s="31">
        <f t="shared" si="6"/>
        <v>1.2295330536250444</v>
      </c>
      <c r="BD11" s="31">
        <f t="shared" si="7"/>
        <v>1.2295330536250444</v>
      </c>
      <c r="BE11" s="31">
        <v>3.3084371003750443</v>
      </c>
      <c r="BF11" s="49">
        <v>0</v>
      </c>
      <c r="BG11" s="49">
        <v>9.9999999999999995E-7</v>
      </c>
      <c r="BH11" s="49"/>
      <c r="BI11" s="49">
        <v>9.4306779999999996E-3</v>
      </c>
      <c r="BJ11" s="49">
        <v>9.4306779999999996E-3</v>
      </c>
      <c r="BK11" s="16">
        <v>0</v>
      </c>
      <c r="BL11" s="50">
        <v>27.2</v>
      </c>
      <c r="BM11" s="16">
        <v>33.800000000000004</v>
      </c>
      <c r="BN11" s="50">
        <v>464.21970739978696</v>
      </c>
      <c r="BO11" s="9"/>
      <c r="BP11" s="9"/>
      <c r="BQ11" s="53"/>
      <c r="BR11" s="6"/>
      <c r="BS11" s="11"/>
      <c r="BU11" s="56"/>
      <c r="BV11" s="16">
        <v>32</v>
      </c>
      <c r="BW11" s="16">
        <v>26</v>
      </c>
      <c r="BX11" s="16">
        <v>29</v>
      </c>
      <c r="BY11" s="16">
        <v>28</v>
      </c>
      <c r="BZ11" s="16">
        <v>24</v>
      </c>
      <c r="CA11" s="16">
        <v>26</v>
      </c>
      <c r="CB11" s="16">
        <v>23</v>
      </c>
      <c r="CC11" s="16">
        <v>15</v>
      </c>
      <c r="CD11" s="16">
        <v>19</v>
      </c>
      <c r="CE11" s="16">
        <v>18</v>
      </c>
      <c r="CF11" s="16">
        <v>10</v>
      </c>
      <c r="CG11" s="16">
        <v>15</v>
      </c>
      <c r="CH11" s="16">
        <v>16</v>
      </c>
      <c r="CI11" s="16">
        <v>9</v>
      </c>
      <c r="CJ11" s="16">
        <v>12</v>
      </c>
      <c r="CK11" s="49">
        <v>0.5625</v>
      </c>
      <c r="CL11" s="54">
        <v>0.79248125036057815</v>
      </c>
      <c r="CM11" s="56">
        <v>1.078453038674033</v>
      </c>
      <c r="CN11" s="56">
        <v>1.0176375043905319</v>
      </c>
      <c r="CO11" s="6"/>
      <c r="CP11" s="14"/>
      <c r="CQ11" s="14"/>
      <c r="CR11" s="4"/>
      <c r="CS11" s="7"/>
      <c r="CT11" s="6">
        <v>100</v>
      </c>
      <c r="CU11" s="6">
        <v>100</v>
      </c>
      <c r="CV11" s="9">
        <v>1.0103658536585365</v>
      </c>
      <c r="CW11" s="13"/>
      <c r="CX11" s="13"/>
      <c r="CY11" s="9"/>
      <c r="CZ11" s="34">
        <v>9</v>
      </c>
      <c r="DA11" s="9">
        <v>0.23300000000000001</v>
      </c>
      <c r="DB11" s="13">
        <v>16.670000000000002</v>
      </c>
      <c r="DC11" s="13"/>
      <c r="DD11" s="13"/>
      <c r="DE11" s="9"/>
      <c r="DF11" s="16">
        <v>0</v>
      </c>
      <c r="DG11" s="16">
        <v>0</v>
      </c>
      <c r="DH11" s="16">
        <v>1</v>
      </c>
      <c r="DI11" s="16">
        <v>0</v>
      </c>
      <c r="DJ11" s="16">
        <v>0</v>
      </c>
      <c r="DK11" s="16">
        <v>0</v>
      </c>
      <c r="DL11" s="16">
        <v>0</v>
      </c>
      <c r="DM11" s="16">
        <v>0</v>
      </c>
      <c r="DN11" s="16">
        <v>0</v>
      </c>
      <c r="DO11" s="16">
        <v>0</v>
      </c>
      <c r="DP11" s="16">
        <v>0</v>
      </c>
      <c r="DQ11" s="16">
        <v>0</v>
      </c>
      <c r="DR11" s="16">
        <v>0</v>
      </c>
      <c r="DS11" s="16">
        <v>0</v>
      </c>
      <c r="DT11" s="16">
        <v>0</v>
      </c>
      <c r="DU11" s="16">
        <v>0</v>
      </c>
      <c r="DV11" s="16">
        <v>1</v>
      </c>
      <c r="DW11" s="16">
        <v>0</v>
      </c>
      <c r="DX11" s="16">
        <v>0</v>
      </c>
      <c r="DY11" s="16">
        <v>0</v>
      </c>
      <c r="DZ11" s="3" t="s">
        <v>401</v>
      </c>
      <c r="EA11" s="3" t="s">
        <v>197</v>
      </c>
      <c r="EB11" s="50">
        <v>7.2810351351351346E-2</v>
      </c>
      <c r="EC11" s="55">
        <v>72810.351351351346</v>
      </c>
      <c r="ED11" s="55">
        <v>83534</v>
      </c>
      <c r="EE11" s="57"/>
      <c r="EF11" s="57"/>
      <c r="EG11" s="55"/>
      <c r="EH11" s="21">
        <v>18200</v>
      </c>
      <c r="EI11" s="57">
        <v>10028.200000000001</v>
      </c>
      <c r="EJ11" s="57">
        <v>8171.8</v>
      </c>
      <c r="EK11" s="59">
        <v>21.8</v>
      </c>
      <c r="EL11" s="60">
        <v>0.55100000000000005</v>
      </c>
      <c r="EM11" s="56">
        <v>0.44900000000000001</v>
      </c>
      <c r="EN11" s="30">
        <f>EK11*EL11</f>
        <v>12.011800000000001</v>
      </c>
      <c r="EO11" s="30">
        <f>EK11*EM11</f>
        <v>9.7881999999999998</v>
      </c>
      <c r="EP11" s="57"/>
      <c r="EQ11" s="57"/>
      <c r="ER11" s="56"/>
      <c r="ES11" s="31">
        <v>92.2</v>
      </c>
      <c r="ET11" s="31">
        <v>0</v>
      </c>
      <c r="EU11" s="18"/>
      <c r="EV11" s="55">
        <v>0</v>
      </c>
      <c r="EW11" s="55">
        <v>0</v>
      </c>
      <c r="EX11" s="55">
        <v>0</v>
      </c>
      <c r="EY11" s="55">
        <v>0</v>
      </c>
      <c r="EZ11" s="31">
        <v>0</v>
      </c>
      <c r="FA11" s="31">
        <v>0</v>
      </c>
      <c r="FB11" s="31">
        <v>0</v>
      </c>
      <c r="FC11" s="31">
        <v>7.8</v>
      </c>
      <c r="FD11" s="31">
        <v>0</v>
      </c>
      <c r="FE11" s="61"/>
      <c r="FF11" s="16">
        <v>0</v>
      </c>
      <c r="FG11" s="16">
        <v>0</v>
      </c>
      <c r="FH11" s="50">
        <v>0.1</v>
      </c>
      <c r="FI11" s="48">
        <f t="shared" si="3"/>
        <v>-2.3025850929940455</v>
      </c>
      <c r="FJ11" s="27">
        <v>0.81341241610865678</v>
      </c>
      <c r="FK11" s="27">
        <v>0.81716717939546535</v>
      </c>
      <c r="FL11" s="31">
        <v>0.1</v>
      </c>
      <c r="FM11" s="30">
        <v>0</v>
      </c>
      <c r="FN11" s="30">
        <v>0</v>
      </c>
      <c r="FO11" s="31">
        <v>0.1</v>
      </c>
      <c r="FP11" s="31">
        <v>0.1</v>
      </c>
      <c r="FQ11" s="48">
        <v>0.80265502616216045</v>
      </c>
      <c r="FR11" s="48">
        <v>0.72099727080968612</v>
      </c>
      <c r="FS11" s="48">
        <v>0.7277666967310078</v>
      </c>
      <c r="FT11" s="48">
        <v>0.63460134868262663</v>
      </c>
      <c r="FU11" s="48">
        <v>0.74063750435618925</v>
      </c>
      <c r="FV11" s="31"/>
      <c r="FW11" s="30"/>
      <c r="FX11" s="31">
        <v>20.265534125499997</v>
      </c>
      <c r="FY11" s="31"/>
      <c r="FZ11" s="31"/>
      <c r="GA11" s="31"/>
      <c r="GB11" s="31"/>
      <c r="GC11" s="31"/>
      <c r="GD11" s="31"/>
      <c r="GE11" s="31"/>
      <c r="GF11" s="31"/>
      <c r="GG11" s="31"/>
      <c r="GH11" s="21">
        <v>12.8</v>
      </c>
      <c r="GI11" s="44">
        <v>1.2082139194037871</v>
      </c>
    </row>
    <row r="12" spans="1:191" ht="14" customHeight="1" x14ac:dyDescent="0.15">
      <c r="A12" s="16" t="s">
        <v>554</v>
      </c>
      <c r="B12" s="21" t="s">
        <v>789</v>
      </c>
      <c r="C12" s="33">
        <v>2.7702702702702702</v>
      </c>
      <c r="D12" s="20">
        <v>2</v>
      </c>
      <c r="E12" s="20">
        <v>2</v>
      </c>
      <c r="F12" s="20">
        <v>2</v>
      </c>
      <c r="G12" s="20">
        <v>2</v>
      </c>
      <c r="H12" s="31">
        <v>3.4</v>
      </c>
      <c r="I12" s="31">
        <v>4.0526315789473681</v>
      </c>
      <c r="J12" s="31">
        <v>8</v>
      </c>
      <c r="K12" s="31">
        <v>8</v>
      </c>
      <c r="L12" s="31">
        <v>8</v>
      </c>
      <c r="M12" s="31">
        <v>8</v>
      </c>
      <c r="N12" s="31">
        <v>2</v>
      </c>
      <c r="O12" s="21">
        <v>19</v>
      </c>
      <c r="P12" s="55">
        <v>10926.524543</v>
      </c>
      <c r="Q12" s="57">
        <v>11102.712621000001</v>
      </c>
      <c r="R12" s="57">
        <v>9445.7600003000007</v>
      </c>
      <c r="S12" s="57">
        <v>13603.168820000001</v>
      </c>
      <c r="T12" s="57">
        <v>7491.556869</v>
      </c>
      <c r="U12" s="57">
        <v>10819.30039</v>
      </c>
      <c r="V12" s="55">
        <v>11694.699708513159</v>
      </c>
      <c r="W12" s="50">
        <v>2.4806347135438926</v>
      </c>
      <c r="X12" s="31">
        <v>0.91561446141337799</v>
      </c>
      <c r="Y12" s="17">
        <v>22.385714285714283</v>
      </c>
      <c r="Z12" s="31"/>
      <c r="AA12" s="26">
        <v>48.8</v>
      </c>
      <c r="AB12" s="49">
        <v>0</v>
      </c>
      <c r="AC12" s="49">
        <v>1E-3</v>
      </c>
      <c r="AD12" s="48">
        <v>7.0196892648648659E-2</v>
      </c>
      <c r="AE12" s="48">
        <v>7.0196892648648659E-2</v>
      </c>
      <c r="AF12" s="55">
        <v>55339.694444444445</v>
      </c>
      <c r="AG12" s="55">
        <f t="shared" si="0"/>
        <v>55339694.444444448</v>
      </c>
      <c r="AH12" s="50">
        <v>1.7044554099622473</v>
      </c>
      <c r="AI12" s="39">
        <v>697.02265658294789</v>
      </c>
      <c r="AJ12" s="39">
        <v>1088.8987669003495</v>
      </c>
      <c r="AK12" s="39">
        <v>2583.2230861814114</v>
      </c>
      <c r="AL12" s="39">
        <v>1456.3815032215698</v>
      </c>
      <c r="AM12" s="40">
        <v>2.2990585489798319</v>
      </c>
      <c r="AN12" s="40">
        <v>28.346997452020283</v>
      </c>
      <c r="AO12" s="41">
        <v>144.00975712821273</v>
      </c>
      <c r="AP12" s="39">
        <f>AVERAGE(AV12,AK12,AN12)</f>
        <v>873.06002548472043</v>
      </c>
      <c r="AQ12" s="40">
        <v>699.3217151319277</v>
      </c>
      <c r="AR12" s="40">
        <v>1117.2457643523699</v>
      </c>
      <c r="AS12" s="41">
        <v>2727.2328433096241</v>
      </c>
      <c r="AT12" s="39">
        <f>AVERAGE(AI12,AO12,AR12)</f>
        <v>652.7593926878435</v>
      </c>
      <c r="AU12" s="39">
        <v>3</v>
      </c>
      <c r="AV12" s="48">
        <v>7.6099928207297287</v>
      </c>
      <c r="AW12" s="55">
        <f t="shared" si="4"/>
        <v>0</v>
      </c>
      <c r="AX12" s="48">
        <v>7.6099928207297287</v>
      </c>
      <c r="AY12" s="48">
        <v>1.9532689102972971</v>
      </c>
      <c r="AZ12" s="48">
        <v>9.5632617310270263</v>
      </c>
      <c r="BA12" s="56">
        <v>0.12106587790421054</v>
      </c>
      <c r="BB12" s="31">
        <f t="shared" si="5"/>
        <v>0.92131046168638409</v>
      </c>
      <c r="BC12" s="31">
        <f t="shared" si="6"/>
        <v>0.23647421540814295</v>
      </c>
      <c r="BD12" s="31">
        <f t="shared" si="7"/>
        <v>1.157784677094527</v>
      </c>
      <c r="BE12" s="31">
        <v>1.2279815697431757</v>
      </c>
      <c r="BF12" s="49">
        <v>2.1318282000000001E-2</v>
      </c>
      <c r="BG12" s="49">
        <v>2.1318282000000001E-2</v>
      </c>
      <c r="BH12" s="49">
        <v>5.2600000000000001E-2</v>
      </c>
      <c r="BI12" s="49">
        <v>2.1318282000000001E-2</v>
      </c>
      <c r="BJ12" s="49">
        <v>2.1318282000000001E-2</v>
      </c>
      <c r="BK12" s="16">
        <v>1</v>
      </c>
      <c r="BL12" s="50">
        <v>347.8</v>
      </c>
      <c r="BM12" s="16">
        <v>538.30000000000018</v>
      </c>
      <c r="BN12" s="50">
        <v>16.579570169180556</v>
      </c>
      <c r="BO12" s="9">
        <v>0.69899999999999995</v>
      </c>
      <c r="BP12" s="9">
        <v>0.52800000000000002</v>
      </c>
      <c r="BQ12" s="53">
        <v>0.53406580599999998</v>
      </c>
      <c r="BR12" s="6">
        <v>60</v>
      </c>
      <c r="BS12" s="11">
        <v>46</v>
      </c>
      <c r="BT12" s="48">
        <v>50.520138052652364</v>
      </c>
      <c r="BU12" s="56">
        <v>1.04</v>
      </c>
      <c r="BV12" s="16">
        <v>31</v>
      </c>
      <c r="BW12" s="16">
        <v>25</v>
      </c>
      <c r="BX12" s="16">
        <v>28</v>
      </c>
      <c r="BY12" s="16">
        <v>26</v>
      </c>
      <c r="BZ12" s="16">
        <v>21</v>
      </c>
      <c r="CA12" s="16">
        <v>24</v>
      </c>
      <c r="CB12" s="16">
        <v>22</v>
      </c>
      <c r="CC12" s="16">
        <v>18</v>
      </c>
      <c r="CD12" s="16">
        <v>20</v>
      </c>
      <c r="CE12" s="16">
        <v>18</v>
      </c>
      <c r="CF12" s="16">
        <v>14</v>
      </c>
      <c r="CG12" s="16">
        <v>16</v>
      </c>
      <c r="CH12" s="16">
        <v>17</v>
      </c>
      <c r="CI12" s="16">
        <v>14</v>
      </c>
      <c r="CJ12" s="16">
        <v>15</v>
      </c>
      <c r="CK12" s="49">
        <v>0.82352941176470584</v>
      </c>
      <c r="CL12" s="54">
        <v>0.93147144571788898</v>
      </c>
      <c r="CM12" s="56">
        <v>1.1060530782601061</v>
      </c>
      <c r="CN12" s="56">
        <v>1.0236553875378189</v>
      </c>
      <c r="CO12" s="6">
        <v>77</v>
      </c>
      <c r="CP12" s="14">
        <v>77</v>
      </c>
      <c r="CQ12" s="14">
        <v>70</v>
      </c>
      <c r="CR12" s="4">
        <v>56.9</v>
      </c>
      <c r="CS12" s="7">
        <v>65.3</v>
      </c>
      <c r="CT12" s="6">
        <v>99</v>
      </c>
      <c r="CU12" s="6">
        <v>99</v>
      </c>
      <c r="CV12" s="9">
        <v>1.000514428368817</v>
      </c>
      <c r="CW12" s="13">
        <v>57</v>
      </c>
      <c r="CX12" s="13">
        <v>54.9</v>
      </c>
      <c r="CY12" s="9">
        <v>1.0382513661202186</v>
      </c>
      <c r="CZ12" s="34">
        <v>23</v>
      </c>
      <c r="DA12" s="9">
        <v>0.628</v>
      </c>
      <c r="DB12" s="13">
        <v>39.76</v>
      </c>
      <c r="DC12" s="13">
        <v>56.966920000000002</v>
      </c>
      <c r="DD12" s="13">
        <v>81.568889999999996</v>
      </c>
      <c r="DE12" s="9">
        <v>0.69839028090243727</v>
      </c>
      <c r="DF12" s="16">
        <v>0</v>
      </c>
      <c r="DG12" s="16">
        <v>1</v>
      </c>
      <c r="DH12" s="16">
        <v>0</v>
      </c>
      <c r="DI12" s="16">
        <v>0</v>
      </c>
      <c r="DJ12" s="16">
        <v>0</v>
      </c>
      <c r="DK12" s="16">
        <v>0</v>
      </c>
      <c r="DL12" s="16">
        <v>0</v>
      </c>
      <c r="DM12" s="16">
        <v>0</v>
      </c>
      <c r="DN12" s="16">
        <v>0</v>
      </c>
      <c r="DO12" s="16">
        <v>0</v>
      </c>
      <c r="DP12" s="16">
        <v>0</v>
      </c>
      <c r="DQ12" s="16">
        <v>0</v>
      </c>
      <c r="DR12" s="16">
        <v>0</v>
      </c>
      <c r="DS12" s="16">
        <v>0</v>
      </c>
      <c r="DT12" s="16">
        <v>0</v>
      </c>
      <c r="DU12" s="16">
        <v>0</v>
      </c>
      <c r="DV12" s="16">
        <v>0</v>
      </c>
      <c r="DW12" s="16">
        <v>0</v>
      </c>
      <c r="DX12" s="16">
        <v>0</v>
      </c>
      <c r="DY12" s="16">
        <v>0</v>
      </c>
      <c r="DZ12" s="3" t="s">
        <v>401</v>
      </c>
      <c r="EA12" s="3" t="s">
        <v>58</v>
      </c>
      <c r="EB12" s="50">
        <v>32.467669216216215</v>
      </c>
      <c r="EC12" s="55">
        <v>32467669.216216218</v>
      </c>
      <c r="ED12" s="55">
        <v>38731603</v>
      </c>
      <c r="EE12" s="57">
        <v>19736293.001928676</v>
      </c>
      <c r="EF12" s="57">
        <v>18995309.998071324</v>
      </c>
      <c r="EG12" s="55">
        <v>14752867.67103448</v>
      </c>
      <c r="EH12" s="21">
        <v>1494100</v>
      </c>
      <c r="EI12" s="57">
        <v>797849.4</v>
      </c>
      <c r="EJ12" s="57">
        <v>696250.60000000009</v>
      </c>
      <c r="EK12" s="59">
        <v>3.9</v>
      </c>
      <c r="EL12" s="60">
        <v>0.53400000000000003</v>
      </c>
      <c r="EM12" s="56">
        <v>0.46600000000000003</v>
      </c>
      <c r="EN12" s="30">
        <f>EK12*EL12</f>
        <v>2.0826000000000002</v>
      </c>
      <c r="EO12" s="30">
        <f>EK12*EM12</f>
        <v>1.8174000000000001</v>
      </c>
      <c r="EP12" s="57">
        <f>EE12-EI12</f>
        <v>18938443.601928677</v>
      </c>
      <c r="EQ12" s="57">
        <f>EF12-EJ12</f>
        <v>18299059.398071323</v>
      </c>
      <c r="ER12" s="56">
        <f>EP12/EQ12</f>
        <v>1.0349408234570103</v>
      </c>
      <c r="ES12" s="31">
        <v>94</v>
      </c>
      <c r="ET12" s="31">
        <v>0</v>
      </c>
      <c r="EU12" s="18">
        <v>1.9</v>
      </c>
      <c r="EV12" s="55">
        <v>0</v>
      </c>
      <c r="EW12" s="55">
        <v>0</v>
      </c>
      <c r="EX12" s="55">
        <v>0</v>
      </c>
      <c r="EY12" s="55">
        <v>0</v>
      </c>
      <c r="EZ12" s="31">
        <v>0</v>
      </c>
      <c r="FA12" s="31">
        <v>0</v>
      </c>
      <c r="FB12" s="31">
        <v>2</v>
      </c>
      <c r="FC12" s="31">
        <v>4</v>
      </c>
      <c r="FD12" s="31">
        <v>0</v>
      </c>
      <c r="FE12" s="61">
        <v>0.28799999999999998</v>
      </c>
      <c r="FF12" s="16">
        <v>2</v>
      </c>
      <c r="FG12" s="16">
        <v>21000</v>
      </c>
      <c r="FH12" s="50">
        <v>646.79727578077564</v>
      </c>
      <c r="FI12" s="48">
        <f t="shared" si="3"/>
        <v>6.4720329158523624</v>
      </c>
      <c r="FJ12" s="27">
        <v>-0.21616743213010906</v>
      </c>
      <c r="FK12" s="27">
        <v>-8.9802753656779713E-2</v>
      </c>
      <c r="FL12" s="31">
        <v>6</v>
      </c>
      <c r="FM12" s="30">
        <v>1.1666666666666667</v>
      </c>
      <c r="FN12" s="30">
        <v>0.5</v>
      </c>
      <c r="FO12" s="31">
        <v>7</v>
      </c>
      <c r="FP12" s="31">
        <v>3</v>
      </c>
      <c r="FQ12" s="48">
        <v>-0.95705434305682324</v>
      </c>
      <c r="FR12" s="48">
        <v>8.2194908833844893E-2</v>
      </c>
      <c r="FS12" s="48">
        <v>0.21633955979614897</v>
      </c>
      <c r="FT12" s="48">
        <v>0.29263741857597181</v>
      </c>
      <c r="FU12" s="48">
        <v>-9.1137041901527466E-2</v>
      </c>
      <c r="FV12" s="31">
        <v>1.1208494388500001</v>
      </c>
      <c r="FW12" s="30">
        <v>0.59015017857894747</v>
      </c>
      <c r="FX12" s="31">
        <v>11.444488922150001</v>
      </c>
      <c r="FY12" s="31">
        <v>12.178390438999999</v>
      </c>
      <c r="FZ12" s="31">
        <v>12.178390438999999</v>
      </c>
      <c r="GA12" s="31">
        <v>16.252245753333334</v>
      </c>
      <c r="GB12" s="31">
        <v>15.302982036666668</v>
      </c>
      <c r="GC12" s="31">
        <v>27.843967583333335</v>
      </c>
      <c r="GD12" s="31">
        <v>15.987750033333333</v>
      </c>
      <c r="GE12" s="31">
        <v>43.831717616666666</v>
      </c>
      <c r="GF12" s="31">
        <v>5.3379977074776113</v>
      </c>
      <c r="GG12" s="31">
        <v>74.76790244</v>
      </c>
      <c r="GH12" s="21">
        <v>15.4</v>
      </c>
      <c r="GI12" s="44">
        <v>-0.42079260480633857</v>
      </c>
    </row>
    <row r="13" spans="1:191" ht="14" customHeight="1" x14ac:dyDescent="0.15">
      <c r="A13" s="16" t="s">
        <v>708</v>
      </c>
      <c r="B13" s="21" t="s">
        <v>790</v>
      </c>
      <c r="C13" s="33">
        <v>4.2368421052631575</v>
      </c>
      <c r="D13" s="20">
        <v>4.7</v>
      </c>
      <c r="E13" s="20">
        <v>4.833333333333333</v>
      </c>
      <c r="F13" s="20">
        <v>5</v>
      </c>
      <c r="G13" s="20">
        <v>5</v>
      </c>
      <c r="H13" s="31">
        <v>4.1578947368421053</v>
      </c>
      <c r="I13" s="31">
        <v>4.1578947368421053</v>
      </c>
      <c r="J13" s="31">
        <v>5</v>
      </c>
      <c r="K13" s="31">
        <v>5</v>
      </c>
      <c r="L13" s="31">
        <v>5</v>
      </c>
      <c r="M13" s="31">
        <v>5</v>
      </c>
      <c r="N13" s="31">
        <v>4.5250000000000004</v>
      </c>
      <c r="O13" s="21">
        <v>5</v>
      </c>
      <c r="P13" s="55"/>
      <c r="Q13" s="57"/>
      <c r="R13" s="57"/>
      <c r="S13" s="57">
        <v>7714.8592724</v>
      </c>
      <c r="T13" s="57">
        <v>2936.04207</v>
      </c>
      <c r="U13" s="57">
        <v>4097.8154340000001</v>
      </c>
      <c r="V13" s="55">
        <v>5139.1512214266659</v>
      </c>
      <c r="W13" s="50">
        <v>2.247494476553602</v>
      </c>
      <c r="X13" s="31"/>
      <c r="Y13" s="17">
        <v>17.349999999999998</v>
      </c>
      <c r="Z13" s="31">
        <v>13.831111974999999</v>
      </c>
      <c r="AA13" s="26">
        <v>30.2</v>
      </c>
      <c r="AB13" s="49">
        <v>2.0790815000000001E-2</v>
      </c>
      <c r="AC13" s="49">
        <v>2.0790815000000001E-2</v>
      </c>
      <c r="AD13" s="48">
        <v>8.3964174053888883</v>
      </c>
      <c r="AE13" s="48">
        <v>8.3964174053888883</v>
      </c>
      <c r="AF13" s="55">
        <v>548.27777777777783</v>
      </c>
      <c r="AG13" s="55">
        <f t="shared" si="0"/>
        <v>548277.77777777787</v>
      </c>
      <c r="AH13" s="50">
        <v>0.17411594007439679</v>
      </c>
      <c r="AI13" s="39"/>
      <c r="AJ13" s="39">
        <v>0</v>
      </c>
      <c r="AK13" s="39">
        <v>0</v>
      </c>
      <c r="AL13" s="39">
        <v>0</v>
      </c>
      <c r="AM13" s="40"/>
      <c r="AN13" s="40">
        <v>38.450271901166531</v>
      </c>
      <c r="AO13" s="41">
        <v>116.06183357371013</v>
      </c>
      <c r="AP13" s="39">
        <f>AVERAGE(AK13,AN13)</f>
        <v>19.225135950583265</v>
      </c>
      <c r="AQ13" s="40"/>
      <c r="AR13" s="40">
        <v>38.450271901166531</v>
      </c>
      <c r="AS13" s="41">
        <v>116.06183357371013</v>
      </c>
      <c r="AT13" s="39">
        <f>AVERAGE(AO13,AR13)</f>
        <v>77.256052737438324</v>
      </c>
      <c r="AU13" s="39">
        <v>2</v>
      </c>
      <c r="AV13" s="48">
        <v>3.9127023692727279</v>
      </c>
      <c r="AW13" s="55">
        <f t="shared" si="4"/>
        <v>0</v>
      </c>
      <c r="AX13" s="48">
        <v>3.9127023692727279</v>
      </c>
      <c r="AY13" s="48">
        <v>23.011789629999996</v>
      </c>
      <c r="AZ13" s="48">
        <v>26.924491999272725</v>
      </c>
      <c r="BA13" s="56">
        <v>0.27256666074500002</v>
      </c>
      <c r="BB13" s="31">
        <f t="shared" si="5"/>
        <v>1.0664722192817173</v>
      </c>
      <c r="BC13" s="31">
        <f t="shared" si="6"/>
        <v>6.2722466572155184</v>
      </c>
      <c r="BD13" s="31">
        <f t="shared" si="7"/>
        <v>7.3387188764972358</v>
      </c>
      <c r="BE13" s="31">
        <v>15.735136281886124</v>
      </c>
      <c r="BF13" s="49">
        <v>0</v>
      </c>
      <c r="BG13" s="49">
        <v>9.9999999999999995E-7</v>
      </c>
      <c r="BH13" s="49"/>
      <c r="BI13" s="49">
        <v>2.0790815000000001E-2</v>
      </c>
      <c r="BJ13" s="49">
        <v>2.0790815000000001E-2</v>
      </c>
      <c r="BK13" s="16">
        <v>1</v>
      </c>
      <c r="BL13" s="50">
        <v>41.2</v>
      </c>
      <c r="BM13" s="16">
        <v>45.2</v>
      </c>
      <c r="BN13" s="50">
        <v>14.35411174835639</v>
      </c>
      <c r="BO13" s="9">
        <v>0.41199999999999998</v>
      </c>
      <c r="BP13" s="9">
        <v>0.50900000000000001</v>
      </c>
      <c r="BQ13" s="53">
        <v>0.56966988100000004</v>
      </c>
      <c r="BR13" s="6">
        <v>66</v>
      </c>
      <c r="BS13" s="11">
        <v>76</v>
      </c>
      <c r="BT13" s="48">
        <v>51.879359723358384</v>
      </c>
      <c r="BU13" s="56">
        <v>1.1679999999999999</v>
      </c>
      <c r="BV13" s="16">
        <v>63</v>
      </c>
      <c r="BW13" s="16">
        <v>49</v>
      </c>
      <c r="BX13" s="16">
        <v>56</v>
      </c>
      <c r="BY13" s="16">
        <v>54</v>
      </c>
      <c r="BZ13" s="16">
        <v>42</v>
      </c>
      <c r="CA13" s="16">
        <v>48</v>
      </c>
      <c r="CB13" s="16">
        <v>40</v>
      </c>
      <c r="CC13" s="16">
        <v>31</v>
      </c>
      <c r="CD13" s="16">
        <v>36</v>
      </c>
      <c r="CE13" s="16">
        <v>30</v>
      </c>
      <c r="CF13" s="16">
        <v>24</v>
      </c>
      <c r="CG13" s="16">
        <v>27</v>
      </c>
      <c r="CH13" s="16">
        <v>26</v>
      </c>
      <c r="CI13" s="16">
        <v>20</v>
      </c>
      <c r="CJ13" s="16">
        <v>23</v>
      </c>
      <c r="CK13" s="49">
        <v>0.76923076923076927</v>
      </c>
      <c r="CL13" s="54">
        <v>0.91947314592869156</v>
      </c>
      <c r="CM13" s="56">
        <v>1.0958088254180258</v>
      </c>
      <c r="CN13" s="56">
        <v>1.0215966254891307</v>
      </c>
      <c r="CO13" s="6">
        <v>76</v>
      </c>
      <c r="CP13" s="14">
        <v>76</v>
      </c>
      <c r="CQ13" s="14">
        <v>29</v>
      </c>
      <c r="CR13" s="4">
        <v>35.700000000000003</v>
      </c>
      <c r="CS13" s="7">
        <v>53.1</v>
      </c>
      <c r="CT13" s="6">
        <v>93</v>
      </c>
      <c r="CU13" s="6">
        <v>98</v>
      </c>
      <c r="CV13" s="9">
        <v>0.99593140854520235</v>
      </c>
      <c r="CW13" s="13">
        <v>94.1</v>
      </c>
      <c r="CX13" s="13">
        <v>94.8</v>
      </c>
      <c r="CY13" s="9">
        <v>0.99261603375527419</v>
      </c>
      <c r="CZ13" s="34">
        <v>6</v>
      </c>
      <c r="DA13" s="9">
        <v>0.1</v>
      </c>
      <c r="DB13" s="13">
        <v>8.4</v>
      </c>
      <c r="DC13" s="13">
        <v>68.603740000000002</v>
      </c>
      <c r="DD13" s="13">
        <v>81.812510000000003</v>
      </c>
      <c r="DE13" s="9">
        <v>0.83854828558615302</v>
      </c>
      <c r="DF13" s="16">
        <v>0</v>
      </c>
      <c r="DG13" s="16">
        <v>0</v>
      </c>
      <c r="DH13" s="16">
        <v>0</v>
      </c>
      <c r="DI13" s="16">
        <v>0</v>
      </c>
      <c r="DJ13" s="16">
        <v>0</v>
      </c>
      <c r="DK13" s="16">
        <v>1</v>
      </c>
      <c r="DL13" s="16">
        <v>0</v>
      </c>
      <c r="DM13" s="16">
        <v>0</v>
      </c>
      <c r="DN13" s="16">
        <v>0</v>
      </c>
      <c r="DO13" s="16">
        <v>0</v>
      </c>
      <c r="DP13" s="16">
        <v>0</v>
      </c>
      <c r="DQ13" s="16">
        <v>0</v>
      </c>
      <c r="DR13" s="16">
        <v>0</v>
      </c>
      <c r="DS13" s="16">
        <v>1</v>
      </c>
      <c r="DT13" s="16">
        <v>0</v>
      </c>
      <c r="DU13" s="16">
        <v>1</v>
      </c>
      <c r="DV13" s="16">
        <v>0</v>
      </c>
      <c r="DW13" s="16">
        <v>0</v>
      </c>
      <c r="DX13" s="16">
        <v>0</v>
      </c>
      <c r="DY13" s="16">
        <v>0</v>
      </c>
      <c r="DZ13" s="3" t="s">
        <v>422</v>
      </c>
      <c r="EA13" s="3" t="s">
        <v>59</v>
      </c>
      <c r="EB13" s="50">
        <v>3.1489235135135134</v>
      </c>
      <c r="EC13" s="55">
        <v>3148923.5135135134</v>
      </c>
      <c r="ED13" s="55">
        <v>3064925</v>
      </c>
      <c r="EE13" s="57">
        <v>1633510.0000653001</v>
      </c>
      <c r="EF13" s="57">
        <v>1431414.9999346999</v>
      </c>
      <c r="EG13" s="55">
        <v>1542475.2610689658</v>
      </c>
      <c r="EH13" s="21">
        <v>492600</v>
      </c>
      <c r="EI13" s="57">
        <v>290141.39999999997</v>
      </c>
      <c r="EJ13" s="57">
        <v>202458.6</v>
      </c>
      <c r="EK13" s="59">
        <v>16.100000000000001</v>
      </c>
      <c r="EL13" s="60">
        <v>0.58899999999999997</v>
      </c>
      <c r="EM13" s="56">
        <v>0.41100000000000003</v>
      </c>
      <c r="EN13" s="30">
        <f>EK13*EL13</f>
        <v>9.4829000000000008</v>
      </c>
      <c r="EO13" s="30">
        <f>EK13*EM13</f>
        <v>6.6171000000000015</v>
      </c>
      <c r="EP13" s="57">
        <f>EE13-EI13</f>
        <v>1343368.6000653002</v>
      </c>
      <c r="EQ13" s="57">
        <f>EF13-EJ13</f>
        <v>1228956.3999346998</v>
      </c>
      <c r="ER13" s="56">
        <f>EP13/EQ13</f>
        <v>1.0930970375651079</v>
      </c>
      <c r="ES13" s="31">
        <v>98.7</v>
      </c>
      <c r="ET13" s="31">
        <v>0</v>
      </c>
      <c r="EU13" s="18">
        <v>0.05</v>
      </c>
      <c r="EV13" s="55">
        <v>0</v>
      </c>
      <c r="EW13" s="55">
        <v>0</v>
      </c>
      <c r="EX13" s="55">
        <v>0</v>
      </c>
      <c r="EY13" s="55">
        <v>0</v>
      </c>
      <c r="EZ13" s="31">
        <v>0</v>
      </c>
      <c r="FA13" s="31">
        <v>0</v>
      </c>
      <c r="FB13" s="31">
        <v>0</v>
      </c>
      <c r="FC13" s="31">
        <v>1.3</v>
      </c>
      <c r="FD13" s="31">
        <v>0</v>
      </c>
      <c r="FE13" s="61">
        <v>0.128</v>
      </c>
      <c r="FF13" s="16">
        <v>1</v>
      </c>
      <c r="FG13" s="16">
        <v>10000</v>
      </c>
      <c r="FH13" s="50">
        <v>3175.6884399018559</v>
      </c>
      <c r="FI13" s="48">
        <f t="shared" si="3"/>
        <v>8.0632797192873991</v>
      </c>
      <c r="FJ13" s="27">
        <v>-0.55983032642894981</v>
      </c>
      <c r="FK13" s="27">
        <v>-0.34398777962231508</v>
      </c>
      <c r="FL13" s="31">
        <v>5</v>
      </c>
      <c r="FM13" s="30">
        <v>1.6</v>
      </c>
      <c r="FN13" s="30">
        <v>0.6</v>
      </c>
      <c r="FO13" s="31">
        <v>8</v>
      </c>
      <c r="FP13" s="31">
        <v>3</v>
      </c>
      <c r="FQ13" s="48">
        <v>-1.2761715862144571</v>
      </c>
      <c r="FR13" s="48">
        <v>0.1904664956094112</v>
      </c>
      <c r="FS13" s="48">
        <v>0.14221968487805348</v>
      </c>
      <c r="FT13" s="48">
        <v>0.29263741857597181</v>
      </c>
      <c r="FU13" s="48">
        <v>-0.19896715335466714</v>
      </c>
      <c r="FV13" s="31">
        <v>3.1632560742352944</v>
      </c>
      <c r="FW13" s="30">
        <v>3.0757077246470588</v>
      </c>
      <c r="FX13" s="31">
        <v>12.371593831750001</v>
      </c>
      <c r="FY13" s="31">
        <v>14.940354534999999</v>
      </c>
      <c r="FZ13" s="31">
        <v>14.940354534999999</v>
      </c>
      <c r="GA13" s="31"/>
      <c r="GB13" s="31">
        <v>3.4744895640000002</v>
      </c>
      <c r="GC13" s="31">
        <v>36.941147718333333</v>
      </c>
      <c r="GD13" s="31">
        <v>15.666711508333334</v>
      </c>
      <c r="GE13" s="31">
        <v>52.607859226666669</v>
      </c>
      <c r="GF13" s="31">
        <v>7.8598006817377088</v>
      </c>
      <c r="GG13" s="31">
        <v>72.876243900000006</v>
      </c>
      <c r="GH13" s="21">
        <v>24.4</v>
      </c>
      <c r="GI13" s="44">
        <v>-0.57821093191551409</v>
      </c>
    </row>
    <row r="14" spans="1:191" ht="14" customHeight="1" x14ac:dyDescent="0.15">
      <c r="A14" s="16" t="s">
        <v>575</v>
      </c>
      <c r="B14" s="21" t="s">
        <v>791</v>
      </c>
      <c r="C14" s="33"/>
      <c r="D14" s="20"/>
      <c r="E14" s="20"/>
      <c r="F14" s="20"/>
      <c r="G14" s="20"/>
      <c r="H14" s="31"/>
      <c r="I14" s="31"/>
      <c r="J14" s="31"/>
      <c r="K14" s="31"/>
      <c r="L14" s="31"/>
      <c r="M14" s="31"/>
      <c r="N14" s="31"/>
      <c r="O14" s="21">
        <v>10</v>
      </c>
      <c r="P14" s="55"/>
      <c r="Q14" s="57"/>
      <c r="R14" s="57"/>
      <c r="S14" s="57"/>
      <c r="T14" s="57"/>
      <c r="U14" s="57"/>
      <c r="V14" s="55"/>
      <c r="W14" s="50"/>
      <c r="X14" s="31"/>
      <c r="Y14" s="17"/>
      <c r="Z14" s="31">
        <v>20.003373055625001</v>
      </c>
      <c r="AA14" s="26"/>
      <c r="AD14" s="48">
        <v>2.8590679183750001</v>
      </c>
      <c r="AE14" s="48">
        <v>2.8590679183750001</v>
      </c>
      <c r="AG14" s="55">
        <f t="shared" si="0"/>
        <v>0</v>
      </c>
      <c r="AH14" s="50">
        <v>0</v>
      </c>
      <c r="AI14" s="39"/>
      <c r="AJ14" s="39"/>
      <c r="AK14" s="39"/>
      <c r="AL14" s="39"/>
      <c r="AM14" s="40"/>
      <c r="AN14" s="40"/>
      <c r="AO14" s="41"/>
      <c r="AP14" s="39"/>
      <c r="AQ14" s="40"/>
      <c r="AR14" s="40"/>
      <c r="AS14" s="41"/>
      <c r="AT14" s="39"/>
      <c r="AU14" s="39">
        <v>0</v>
      </c>
      <c r="AV14" s="48">
        <v>1.3519362797499999</v>
      </c>
      <c r="AW14" s="55">
        <f t="shared" si="4"/>
        <v>1</v>
      </c>
      <c r="AX14" s="48">
        <v>0</v>
      </c>
      <c r="AY14" s="48">
        <v>0.72303376644444439</v>
      </c>
      <c r="AZ14" s="48">
        <v>0.72303376644444439</v>
      </c>
      <c r="BA14" s="56">
        <v>1.0587479877250001</v>
      </c>
      <c r="BB14" s="31">
        <f t="shared" si="5"/>
        <v>0</v>
      </c>
      <c r="BC14" s="31">
        <f t="shared" si="6"/>
        <v>0.76551054528028317</v>
      </c>
      <c r="BD14" s="31">
        <f t="shared" si="7"/>
        <v>0.76551054528028317</v>
      </c>
      <c r="BE14" s="31">
        <v>3.6245784636552831</v>
      </c>
      <c r="BH14" s="49"/>
      <c r="BK14" s="16">
        <v>0</v>
      </c>
      <c r="BM14" s="16"/>
      <c r="BN14" s="50">
        <v>0</v>
      </c>
      <c r="BO14" s="9"/>
      <c r="BP14" s="9"/>
      <c r="BQ14" s="53"/>
      <c r="BR14" s="6"/>
      <c r="BS14" s="11"/>
      <c r="BT14" s="48">
        <v>51.212684404810624</v>
      </c>
      <c r="BU14" s="56">
        <v>1.05</v>
      </c>
      <c r="BV14" s="16"/>
      <c r="BW14" s="16"/>
      <c r="BX14" s="16"/>
      <c r="BY14" s="16"/>
      <c r="BZ14" s="16"/>
      <c r="CA14" s="16"/>
      <c r="CB14" s="16"/>
      <c r="CC14" s="16"/>
      <c r="CD14" s="16"/>
      <c r="CE14" s="16"/>
      <c r="CF14" s="16"/>
      <c r="CG14" s="16"/>
      <c r="CH14" s="16"/>
      <c r="CI14" s="16"/>
      <c r="CJ14" s="16"/>
      <c r="CK14" s="49"/>
      <c r="CL14" s="49"/>
      <c r="CM14" s="56">
        <v>1.0748621377813976</v>
      </c>
      <c r="CN14" s="56">
        <v>1.0169094581789788</v>
      </c>
      <c r="CO14" s="6"/>
      <c r="CP14" s="14"/>
      <c r="CQ14" s="14"/>
      <c r="CR14" s="4"/>
      <c r="CS14" s="7"/>
      <c r="CT14" s="6"/>
      <c r="CU14" s="6"/>
      <c r="CV14" s="9">
        <v>0.9965972731449585</v>
      </c>
      <c r="CW14" s="13"/>
      <c r="CX14" s="13"/>
      <c r="CY14" s="9"/>
      <c r="CZ14" s="34"/>
      <c r="DA14" s="9"/>
      <c r="DB14" s="13"/>
      <c r="DC14" s="13"/>
      <c r="DD14" s="13"/>
      <c r="DE14" s="9"/>
      <c r="DF14" s="16">
        <v>0</v>
      </c>
      <c r="DG14" s="16">
        <v>0</v>
      </c>
      <c r="DH14" s="16">
        <v>1</v>
      </c>
      <c r="DI14" s="16">
        <v>0</v>
      </c>
      <c r="DJ14" s="16">
        <v>0</v>
      </c>
      <c r="DK14" s="16">
        <v>0</v>
      </c>
      <c r="DL14" s="16">
        <v>0</v>
      </c>
      <c r="DM14" s="16">
        <v>0</v>
      </c>
      <c r="DN14" s="16">
        <v>0</v>
      </c>
      <c r="DO14" s="16">
        <v>0</v>
      </c>
      <c r="DP14" s="16">
        <v>1</v>
      </c>
      <c r="DQ14" s="16">
        <v>0</v>
      </c>
      <c r="DR14" s="16">
        <v>0</v>
      </c>
      <c r="DS14" s="16">
        <v>0</v>
      </c>
      <c r="DT14" s="16">
        <v>0</v>
      </c>
      <c r="DU14" s="16">
        <v>0</v>
      </c>
      <c r="DV14" s="16">
        <v>0</v>
      </c>
      <c r="DW14" s="16">
        <v>0</v>
      </c>
      <c r="DX14" s="16">
        <v>0</v>
      </c>
      <c r="DY14" s="16">
        <v>0</v>
      </c>
      <c r="DZ14" s="3" t="s">
        <v>399</v>
      </c>
      <c r="EA14" s="3" t="s">
        <v>60</v>
      </c>
      <c r="EB14" s="50">
        <v>7.4605432432432423E-2</v>
      </c>
      <c r="EC14" s="55">
        <v>74605.432432432426</v>
      </c>
      <c r="ED14" s="55">
        <v>101036</v>
      </c>
      <c r="EE14" s="57">
        <v>52537.999997256804</v>
      </c>
      <c r="EF14" s="57">
        <v>48498.000002743203</v>
      </c>
      <c r="EG14" s="55"/>
      <c r="EH14" s="21"/>
      <c r="EI14" s="57"/>
      <c r="EJ14" s="57"/>
      <c r="EK14" s="59"/>
      <c r="EL14" s="60"/>
      <c r="EM14" s="56"/>
      <c r="EN14" s="30"/>
      <c r="EO14" s="30"/>
      <c r="EP14" s="57"/>
      <c r="EQ14" s="57"/>
      <c r="ER14" s="56"/>
      <c r="ES14" s="31">
        <v>89.8</v>
      </c>
      <c r="ET14" s="31">
        <v>0</v>
      </c>
      <c r="EU14" s="18">
        <v>0.2</v>
      </c>
      <c r="EV14" s="55">
        <v>0</v>
      </c>
      <c r="EW14" s="55">
        <v>0</v>
      </c>
      <c r="EX14" s="55">
        <v>0</v>
      </c>
      <c r="EY14" s="55">
        <v>0</v>
      </c>
      <c r="EZ14" s="31">
        <v>0</v>
      </c>
      <c r="FA14" s="31">
        <v>0</v>
      </c>
      <c r="FB14" s="31">
        <v>0</v>
      </c>
      <c r="FC14" s="31">
        <v>0</v>
      </c>
      <c r="FD14" s="31">
        <v>0</v>
      </c>
      <c r="FE14" s="61"/>
      <c r="FF14" s="16">
        <v>0</v>
      </c>
      <c r="FG14" s="16">
        <v>0</v>
      </c>
      <c r="FH14" s="50">
        <v>0.1</v>
      </c>
      <c r="FI14" s="48">
        <f t="shared" si="3"/>
        <v>-2.3025850929940455</v>
      </c>
      <c r="FJ14" s="27">
        <v>0.9840204976414616</v>
      </c>
      <c r="FK14" s="27">
        <v>1.2859196260038075</v>
      </c>
      <c r="FL14" s="31">
        <v>0.1</v>
      </c>
      <c r="FM14" s="30">
        <v>0</v>
      </c>
      <c r="FN14" s="30">
        <v>0</v>
      </c>
      <c r="FO14" s="31">
        <v>0.1</v>
      </c>
      <c r="FP14" s="31">
        <v>0.1</v>
      </c>
      <c r="FQ14" s="48">
        <v>0.80265502616216045</v>
      </c>
      <c r="FR14" s="48">
        <v>0.72099727080968612</v>
      </c>
      <c r="FS14" s="48">
        <v>0.7277666967310078</v>
      </c>
      <c r="FT14" s="48">
        <v>0.63460134868262663</v>
      </c>
      <c r="FU14" s="48">
        <v>0.83438799367785776</v>
      </c>
      <c r="FV14" s="31"/>
      <c r="FW14" s="30"/>
      <c r="FX14" s="31"/>
      <c r="FY14" s="31"/>
      <c r="FZ14" s="31"/>
      <c r="GA14" s="31"/>
      <c r="GB14" s="31"/>
      <c r="GC14" s="31"/>
      <c r="GD14" s="31"/>
      <c r="GE14" s="31"/>
      <c r="GF14" s="31"/>
      <c r="GG14" s="31">
        <v>74.207048779999994</v>
      </c>
      <c r="GH14" s="21"/>
      <c r="GI14" s="44">
        <v>1.255155646056858</v>
      </c>
    </row>
    <row r="15" spans="1:191" ht="14" customHeight="1" x14ac:dyDescent="0.15">
      <c r="A15" s="16" t="s">
        <v>650</v>
      </c>
      <c r="B15" s="21" t="s">
        <v>792</v>
      </c>
      <c r="C15" s="33">
        <v>1</v>
      </c>
      <c r="D15" s="20">
        <v>1</v>
      </c>
      <c r="E15" s="20">
        <v>1</v>
      </c>
      <c r="F15" s="20">
        <v>1</v>
      </c>
      <c r="G15" s="20">
        <v>1</v>
      </c>
      <c r="H15" s="31">
        <v>10</v>
      </c>
      <c r="I15" s="31">
        <v>10</v>
      </c>
      <c r="J15" s="31">
        <v>10</v>
      </c>
      <c r="K15" s="31">
        <v>10</v>
      </c>
      <c r="L15" s="31">
        <v>10</v>
      </c>
      <c r="M15" s="31">
        <v>10</v>
      </c>
      <c r="N15" s="31">
        <v>2.85</v>
      </c>
      <c r="O15" s="21">
        <v>95</v>
      </c>
      <c r="P15" s="55">
        <v>16638.740077999999</v>
      </c>
      <c r="Q15" s="57">
        <v>17199.253838000001</v>
      </c>
      <c r="R15" s="57">
        <v>23209.989164999999</v>
      </c>
      <c r="S15" s="57">
        <v>34323.389387000003</v>
      </c>
      <c r="T15" s="57">
        <v>23979.179960000001</v>
      </c>
      <c r="U15" s="57">
        <v>32698.435389999999</v>
      </c>
      <c r="V15" s="55">
        <v>24238.821205789471</v>
      </c>
      <c r="W15" s="50">
        <v>2.0891316212709174</v>
      </c>
      <c r="X15" s="31">
        <v>2.1580727880681705</v>
      </c>
      <c r="Y15" s="17">
        <v>21.162499999999998</v>
      </c>
      <c r="Z15" s="31">
        <v>11.655658314125001</v>
      </c>
      <c r="AA15" s="26">
        <v>35.200000000000003</v>
      </c>
      <c r="AB15" s="49">
        <v>0</v>
      </c>
      <c r="AC15" s="49">
        <v>1E-3</v>
      </c>
      <c r="AD15" s="48"/>
      <c r="AE15" s="49">
        <v>1E-3</v>
      </c>
      <c r="AF15" s="55">
        <v>159373.77777777778</v>
      </c>
      <c r="AG15" s="55">
        <f t="shared" si="0"/>
        <v>159373777.77777779</v>
      </c>
      <c r="AH15" s="50">
        <v>9.3584548435215122</v>
      </c>
      <c r="AI15" s="39">
        <v>4268.9750558014384</v>
      </c>
      <c r="AJ15" s="39">
        <v>5084.5242299343399</v>
      </c>
      <c r="AK15" s="39">
        <v>11185.025060110285</v>
      </c>
      <c r="AL15" s="39">
        <v>6846.1747819486882</v>
      </c>
      <c r="AM15" s="40">
        <v>3876.0979399464418</v>
      </c>
      <c r="AN15" s="40">
        <v>4836.4613492881954</v>
      </c>
      <c r="AO15" s="41">
        <v>9143.4725984158977</v>
      </c>
      <c r="AP15" s="39">
        <f>AVERAGE(AV15,AK15,AN15)</f>
        <v>5346.8767734491421</v>
      </c>
      <c r="AQ15" s="40">
        <v>8145.0729957478798</v>
      </c>
      <c r="AR15" s="40">
        <v>9920.9855792225353</v>
      </c>
      <c r="AS15" s="41">
        <v>20328.497658526183</v>
      </c>
      <c r="AT15" s="39">
        <f>AVERAGE(AI15,AO15,AR15)</f>
        <v>7777.8110778132905</v>
      </c>
      <c r="AU15" s="39">
        <v>3</v>
      </c>
      <c r="AV15" s="48">
        <v>19.143910948945948</v>
      </c>
      <c r="AW15" s="55">
        <f t="shared" si="4"/>
        <v>0</v>
      </c>
      <c r="AX15" s="48">
        <v>19.143910948945948</v>
      </c>
      <c r="AY15" s="48">
        <v>19.059666846756759</v>
      </c>
      <c r="AZ15" s="48">
        <v>38.203577795702707</v>
      </c>
      <c r="BA15" s="56">
        <v>0.16380194890270272</v>
      </c>
      <c r="BB15" s="31">
        <f t="shared" si="5"/>
        <v>3.1358099230571352</v>
      </c>
      <c r="BC15" s="31">
        <f t="shared" si="6"/>
        <v>3.1220105749349876</v>
      </c>
      <c r="BD15" s="31">
        <f t="shared" si="7"/>
        <v>6.2578204979921228</v>
      </c>
      <c r="BE15" s="31">
        <v>6.2578204979921228</v>
      </c>
      <c r="BF15" s="49">
        <v>6.1252978999999999E-2</v>
      </c>
      <c r="BG15" s="49">
        <v>6.1252978999999999E-2</v>
      </c>
      <c r="BH15" s="49">
        <v>9.98E-2</v>
      </c>
      <c r="BI15" s="49">
        <v>6.1252978999999999E-2</v>
      </c>
      <c r="BJ15" s="49">
        <v>6.1252978999999999E-2</v>
      </c>
      <c r="BK15" s="16">
        <v>0</v>
      </c>
      <c r="BL15" s="50">
        <v>90.8</v>
      </c>
      <c r="BM15" s="16">
        <v>0.2</v>
      </c>
      <c r="BN15" s="50">
        <v>1.1744033396222105E-2</v>
      </c>
      <c r="BO15" s="9">
        <v>0.87</v>
      </c>
      <c r="BP15" s="9"/>
      <c r="BQ15" s="53">
        <v>0.29582946300000001</v>
      </c>
      <c r="BR15" s="6">
        <v>18</v>
      </c>
      <c r="BS15" s="11">
        <v>2</v>
      </c>
      <c r="BT15" s="48">
        <v>50.013763689736358</v>
      </c>
      <c r="BU15" s="56">
        <v>1.0529999999999999</v>
      </c>
      <c r="BV15" s="16">
        <v>10</v>
      </c>
      <c r="BW15" s="16">
        <v>8</v>
      </c>
      <c r="BX15" s="16">
        <v>9</v>
      </c>
      <c r="BY15" s="16">
        <v>8</v>
      </c>
      <c r="BZ15" s="16">
        <v>6</v>
      </c>
      <c r="CA15" s="16">
        <v>7</v>
      </c>
      <c r="CB15" s="16">
        <v>7</v>
      </c>
      <c r="CC15" s="16">
        <v>6</v>
      </c>
      <c r="CD15" s="16">
        <v>6</v>
      </c>
      <c r="CE15" s="16">
        <v>6</v>
      </c>
      <c r="CF15" s="16">
        <v>5</v>
      </c>
      <c r="CG15" s="16">
        <v>6</v>
      </c>
      <c r="CH15" s="16">
        <v>6</v>
      </c>
      <c r="CI15" s="16">
        <v>5</v>
      </c>
      <c r="CJ15" s="16">
        <v>5</v>
      </c>
      <c r="CK15" s="49">
        <v>0.83333333333333337</v>
      </c>
      <c r="CL15" s="54">
        <v>0.89824440170392716</v>
      </c>
      <c r="CM15" s="56">
        <v>1.063648013669372</v>
      </c>
      <c r="CN15" s="56">
        <v>1.0141702940470512</v>
      </c>
      <c r="CO15" s="6">
        <v>4</v>
      </c>
      <c r="CP15" s="14"/>
      <c r="CQ15" s="14"/>
      <c r="CR15" s="4"/>
      <c r="CS15" s="7">
        <v>70.8</v>
      </c>
      <c r="CT15" s="6"/>
      <c r="CU15" s="6">
        <v>99</v>
      </c>
      <c r="CV15" s="9"/>
      <c r="CW15" s="13">
        <v>95.1</v>
      </c>
      <c r="CX15" s="13">
        <v>97.16</v>
      </c>
      <c r="CY15" s="9">
        <v>0.97879785920131734</v>
      </c>
      <c r="CZ15" s="34">
        <v>24</v>
      </c>
      <c r="DA15" s="9">
        <f>DB15/(100-DB15)</f>
        <v>0.42146410803127221</v>
      </c>
      <c r="DB15" s="13">
        <v>29.65</v>
      </c>
      <c r="DC15" s="13">
        <v>69.912090000000006</v>
      </c>
      <c r="DD15" s="13">
        <v>83.017939999999996</v>
      </c>
      <c r="DE15" s="9">
        <v>0.84213231501528474</v>
      </c>
      <c r="DF15" s="16">
        <v>0</v>
      </c>
      <c r="DG15" s="16">
        <v>0</v>
      </c>
      <c r="DH15" s="16">
        <v>0</v>
      </c>
      <c r="DI15" s="16">
        <v>0</v>
      </c>
      <c r="DJ15" s="16">
        <v>0</v>
      </c>
      <c r="DK15" s="16">
        <v>0</v>
      </c>
      <c r="DL15" s="16">
        <v>0</v>
      </c>
      <c r="DM15" s="16">
        <v>0</v>
      </c>
      <c r="DN15" s="16">
        <v>1</v>
      </c>
      <c r="DO15" s="16">
        <v>0</v>
      </c>
      <c r="DP15" s="16">
        <v>0</v>
      </c>
      <c r="DQ15" s="16">
        <v>0</v>
      </c>
      <c r="DR15" s="16">
        <v>0</v>
      </c>
      <c r="DS15" s="16">
        <v>0</v>
      </c>
      <c r="DT15" s="16">
        <v>0</v>
      </c>
      <c r="DU15" s="16">
        <v>0</v>
      </c>
      <c r="DV15" s="16">
        <v>1</v>
      </c>
      <c r="DW15" s="16">
        <v>0</v>
      </c>
      <c r="DX15" s="16">
        <v>0</v>
      </c>
      <c r="DY15" s="16">
        <v>0</v>
      </c>
      <c r="DZ15" s="3" t="s">
        <v>399</v>
      </c>
      <c r="EA15" s="3" t="s">
        <v>61</v>
      </c>
      <c r="EB15" s="50">
        <v>17.029924324324323</v>
      </c>
      <c r="EC15" s="55">
        <v>17029924.324324325</v>
      </c>
      <c r="ED15" s="55">
        <v>20394800</v>
      </c>
      <c r="EE15" s="57">
        <v>10263676.65320372</v>
      </c>
      <c r="EF15" s="57">
        <v>10131123.34679628</v>
      </c>
      <c r="EG15" s="55">
        <v>8845018.987827586</v>
      </c>
      <c r="EH15" s="21">
        <v>4335800</v>
      </c>
      <c r="EI15" s="57">
        <v>2206922.2000000002</v>
      </c>
      <c r="EJ15" s="57">
        <v>2128877.7999999998</v>
      </c>
      <c r="EK15" s="59">
        <v>21.3</v>
      </c>
      <c r="EL15" s="60">
        <v>0.50900000000000001</v>
      </c>
      <c r="EM15" s="56">
        <v>0.49099999999999999</v>
      </c>
      <c r="EN15" s="30">
        <f t="shared" ref="EN15:EN25" si="8">EK15*EL15</f>
        <v>10.841700000000001</v>
      </c>
      <c r="EO15" s="30">
        <f t="shared" ref="EO15:EO25" si="9">EK15*EM15</f>
        <v>10.458299999999999</v>
      </c>
      <c r="EP15" s="57">
        <f t="shared" ref="EP15:EP25" si="10">EE15-EI15</f>
        <v>8056754.45320372</v>
      </c>
      <c r="EQ15" s="57">
        <f t="shared" ref="EQ15:EQ25" si="11">EF15-EJ15</f>
        <v>8002245.54679628</v>
      </c>
      <c r="ER15" s="56">
        <f t="shared" ref="ER15:ER25" si="12">EP15/EQ15</f>
        <v>1.0068117013016755</v>
      </c>
      <c r="ES15" s="31">
        <v>46.9</v>
      </c>
      <c r="ET15" s="31">
        <v>1.5</v>
      </c>
      <c r="EU15" s="18">
        <v>1.7</v>
      </c>
      <c r="EV15" s="55">
        <v>0</v>
      </c>
      <c r="EW15" s="55">
        <v>0</v>
      </c>
      <c r="EX15" s="55">
        <v>0</v>
      </c>
      <c r="EY15" s="55">
        <v>0</v>
      </c>
      <c r="EZ15" s="31">
        <v>0</v>
      </c>
      <c r="FA15" s="31">
        <v>1.9</v>
      </c>
      <c r="FB15" s="31">
        <v>0</v>
      </c>
      <c r="FC15" s="31">
        <v>0</v>
      </c>
      <c r="FD15" s="31">
        <v>15.299999999999999</v>
      </c>
      <c r="FE15" s="61">
        <v>0.43700000000000006</v>
      </c>
      <c r="FF15" s="16">
        <v>0</v>
      </c>
      <c r="FG15" s="16">
        <v>0</v>
      </c>
      <c r="FH15" s="50">
        <v>0.1</v>
      </c>
      <c r="FI15" s="48">
        <f t="shared" si="3"/>
        <v>-2.3025850929940455</v>
      </c>
      <c r="FJ15" s="27">
        <v>1.0849459918022071</v>
      </c>
      <c r="FK15" s="27">
        <v>1.0139574021882467</v>
      </c>
      <c r="FL15" s="31">
        <v>12</v>
      </c>
      <c r="FM15" s="30">
        <v>1.9166666666666667</v>
      </c>
      <c r="FN15" s="30">
        <v>1</v>
      </c>
      <c r="FO15" s="31">
        <v>23</v>
      </c>
      <c r="FP15" s="31">
        <v>12</v>
      </c>
      <c r="FQ15" s="48">
        <v>0.80265502616216045</v>
      </c>
      <c r="FR15" s="48">
        <v>-0.56743461181955301</v>
      </c>
      <c r="FS15" s="48">
        <v>-0.96957843889337869</v>
      </c>
      <c r="FT15" s="48">
        <v>-0.76862995072054308</v>
      </c>
      <c r="FU15" s="48">
        <v>-9.780611461661351E-2</v>
      </c>
      <c r="FV15" s="31">
        <v>2.0261588698499997</v>
      </c>
      <c r="FW15" s="30">
        <v>0.61128948089473689</v>
      </c>
      <c r="FX15" s="31">
        <v>17.694603407894743</v>
      </c>
      <c r="FY15" s="31">
        <v>24.102702644444445</v>
      </c>
      <c r="FZ15" s="31">
        <v>23.930735241000001</v>
      </c>
      <c r="GA15" s="31">
        <v>3.1852055000000002E-3</v>
      </c>
      <c r="GB15" s="31">
        <v>2.2622655081</v>
      </c>
      <c r="GC15" s="31">
        <v>23.053796437000003</v>
      </c>
      <c r="GD15" s="31">
        <v>64.54143920300001</v>
      </c>
      <c r="GE15" s="31">
        <v>87.595235640000013</v>
      </c>
      <c r="GF15" s="31">
        <v>20.962183924738476</v>
      </c>
      <c r="GG15" s="31">
        <v>80.841463410000003</v>
      </c>
      <c r="GH15" s="21">
        <v>4.7</v>
      </c>
      <c r="GI15" s="44">
        <v>1.979293042248818</v>
      </c>
    </row>
    <row r="16" spans="1:191" ht="14" customHeight="1" x14ac:dyDescent="0.15">
      <c r="A16" s="16" t="s">
        <v>562</v>
      </c>
      <c r="B16" s="21" t="s">
        <v>793</v>
      </c>
      <c r="C16" s="33">
        <v>1</v>
      </c>
      <c r="D16" s="20">
        <v>1</v>
      </c>
      <c r="E16" s="20">
        <v>1</v>
      </c>
      <c r="F16" s="20">
        <v>1</v>
      </c>
      <c r="G16" s="20">
        <v>1</v>
      </c>
      <c r="H16" s="31">
        <v>10</v>
      </c>
      <c r="I16" s="31">
        <v>10</v>
      </c>
      <c r="J16" s="31">
        <v>10</v>
      </c>
      <c r="K16" s="31">
        <v>10</v>
      </c>
      <c r="L16" s="31">
        <v>10</v>
      </c>
      <c r="M16" s="31">
        <v>10</v>
      </c>
      <c r="N16" s="31">
        <v>1.0249999999999999</v>
      </c>
      <c r="O16" s="21">
        <v>63</v>
      </c>
      <c r="P16" s="55">
        <v>14842.885195000001</v>
      </c>
      <c r="Q16" s="57">
        <v>16434.246013</v>
      </c>
      <c r="R16" s="57">
        <v>26022.578622000001</v>
      </c>
      <c r="S16" s="57">
        <v>33450.328625000002</v>
      </c>
      <c r="T16" s="57">
        <v>25664.809829999998</v>
      </c>
      <c r="U16" s="57">
        <v>33376.793449999997</v>
      </c>
      <c r="V16" s="55">
        <v>24843.009748842105</v>
      </c>
      <c r="W16" s="50">
        <v>1.7670309177220258</v>
      </c>
      <c r="X16" s="31">
        <v>2.2683066832390386</v>
      </c>
      <c r="Y16" s="17">
        <v>28.37777777777778</v>
      </c>
      <c r="Z16" s="31">
        <v>4.6532840055624991</v>
      </c>
      <c r="AA16" s="26">
        <v>29.1</v>
      </c>
      <c r="AB16" s="49">
        <v>0</v>
      </c>
      <c r="AC16" s="49">
        <v>1E-3</v>
      </c>
      <c r="AD16" s="48"/>
      <c r="AE16" s="49">
        <v>1E-3</v>
      </c>
      <c r="AF16" s="55">
        <v>8563.2222222222226</v>
      </c>
      <c r="AG16" s="55">
        <f t="shared" si="0"/>
        <v>8563222.222222222</v>
      </c>
      <c r="AH16" s="50">
        <v>1.0973921688888433</v>
      </c>
      <c r="AI16" s="39">
        <v>237.90263333772273</v>
      </c>
      <c r="AJ16" s="39">
        <v>319.0987657258284</v>
      </c>
      <c r="AK16" s="39">
        <v>546.29605397408238</v>
      </c>
      <c r="AL16" s="39">
        <v>367.76581767921124</v>
      </c>
      <c r="AM16" s="40">
        <v>0</v>
      </c>
      <c r="AN16" s="40">
        <v>0</v>
      </c>
      <c r="AO16" s="41">
        <v>19.821631829524655</v>
      </c>
      <c r="AP16" s="39">
        <f>AVERAGE(AV16,AK16,AN16)</f>
        <v>182.71760540662206</v>
      </c>
      <c r="AQ16" s="40">
        <v>237.90263333772273</v>
      </c>
      <c r="AR16" s="40">
        <v>319.0987657258284</v>
      </c>
      <c r="AS16" s="41">
        <v>566.11768580360706</v>
      </c>
      <c r="AT16" s="39">
        <f>AVERAGE(AI16,AO16,AR16)</f>
        <v>192.27434363102529</v>
      </c>
      <c r="AU16" s="39">
        <v>3</v>
      </c>
      <c r="AV16" s="48">
        <v>1.8567622457837836</v>
      </c>
      <c r="AW16" s="55">
        <f t="shared" si="4"/>
        <v>0</v>
      </c>
      <c r="AX16" s="48">
        <v>1.8567622457837836</v>
      </c>
      <c r="AY16" s="48">
        <v>3.1677882932972978</v>
      </c>
      <c r="AZ16" s="48">
        <v>5.0245505390810816</v>
      </c>
      <c r="BA16" s="56">
        <v>0.38564188523421067</v>
      </c>
      <c r="BB16" s="31">
        <f t="shared" si="5"/>
        <v>0.71604529289576513</v>
      </c>
      <c r="BC16" s="31">
        <f t="shared" si="6"/>
        <v>1.2216318494500327</v>
      </c>
      <c r="BD16" s="31">
        <f t="shared" si="7"/>
        <v>1.9376771423457979</v>
      </c>
      <c r="BE16" s="31">
        <v>1.9376771423457979</v>
      </c>
      <c r="BF16" s="49">
        <v>1.3172286E-2</v>
      </c>
      <c r="BG16" s="49">
        <v>1.3172286E-2</v>
      </c>
      <c r="BH16" s="49">
        <v>3.8899999999999997E-2</v>
      </c>
      <c r="BI16" s="49">
        <v>1.3172286E-2</v>
      </c>
      <c r="BJ16" s="49">
        <v>1.3172286E-2</v>
      </c>
      <c r="BK16" s="16">
        <v>0</v>
      </c>
      <c r="BL16" s="50">
        <v>17.600000000000001</v>
      </c>
      <c r="BM16" s="16">
        <v>1.6000000000000003</v>
      </c>
      <c r="BN16" s="50">
        <v>0.20504284773384041</v>
      </c>
      <c r="BO16" s="9">
        <v>0.74399999999999999</v>
      </c>
      <c r="BP16" s="9"/>
      <c r="BQ16" s="53">
        <v>0.30002067999999998</v>
      </c>
      <c r="BR16" s="6">
        <v>19</v>
      </c>
      <c r="BS16" s="11">
        <v>25</v>
      </c>
      <c r="BT16" s="48">
        <v>52.356625226638826</v>
      </c>
      <c r="BU16" s="56">
        <v>1.0549999999999999</v>
      </c>
      <c r="BV16" s="16">
        <v>10</v>
      </c>
      <c r="BW16" s="16">
        <v>9</v>
      </c>
      <c r="BX16" s="16">
        <v>10</v>
      </c>
      <c r="BY16" s="16">
        <v>7</v>
      </c>
      <c r="BZ16" s="16">
        <v>6</v>
      </c>
      <c r="CA16" s="16">
        <v>7</v>
      </c>
      <c r="CB16" s="16">
        <v>6</v>
      </c>
      <c r="CC16" s="16">
        <v>5</v>
      </c>
      <c r="CD16" s="16">
        <v>6</v>
      </c>
      <c r="CE16" s="16">
        <v>5</v>
      </c>
      <c r="CF16" s="16">
        <v>5</v>
      </c>
      <c r="CG16" s="16">
        <v>5</v>
      </c>
      <c r="CH16" s="16">
        <v>5</v>
      </c>
      <c r="CI16" s="16">
        <v>4</v>
      </c>
      <c r="CJ16" s="16">
        <v>4</v>
      </c>
      <c r="CK16" s="49">
        <v>0.8</v>
      </c>
      <c r="CL16" s="54">
        <v>0.86135311614678611</v>
      </c>
      <c r="CM16" s="56">
        <v>1.0750265304045703</v>
      </c>
      <c r="CN16" s="56">
        <v>1.0166890029096873</v>
      </c>
      <c r="CO16" s="6">
        <v>4</v>
      </c>
      <c r="CP16" s="14"/>
      <c r="CQ16" s="14"/>
      <c r="CR16" s="4"/>
      <c r="CS16" s="7"/>
      <c r="CT16" s="6"/>
      <c r="CU16" s="6"/>
      <c r="CV16" s="9"/>
      <c r="CW16" s="13">
        <v>67.3</v>
      </c>
      <c r="CX16" s="13">
        <v>85.85</v>
      </c>
      <c r="CY16" s="9">
        <v>0.78392545136866632</v>
      </c>
      <c r="CZ16" s="34">
        <v>38</v>
      </c>
      <c r="DA16" s="9">
        <f>DB16/(100-DB16)</f>
        <v>0.36314067611777534</v>
      </c>
      <c r="DB16" s="13">
        <v>26.64</v>
      </c>
      <c r="DC16" s="13">
        <v>68.341160000000002</v>
      </c>
      <c r="DD16" s="13">
        <v>81.005750000000006</v>
      </c>
      <c r="DE16" s="9">
        <v>0.84365813537927858</v>
      </c>
      <c r="DF16" s="16">
        <v>0</v>
      </c>
      <c r="DG16" s="16">
        <v>0</v>
      </c>
      <c r="DH16" s="16">
        <v>0</v>
      </c>
      <c r="DI16" s="16">
        <v>0</v>
      </c>
      <c r="DJ16" s="16">
        <v>0</v>
      </c>
      <c r="DK16" s="16">
        <v>0</v>
      </c>
      <c r="DL16" s="16">
        <v>0</v>
      </c>
      <c r="DM16" s="16">
        <v>0</v>
      </c>
      <c r="DN16" s="16">
        <v>1</v>
      </c>
      <c r="DO16" s="16">
        <v>0</v>
      </c>
      <c r="DP16" s="16">
        <v>0</v>
      </c>
      <c r="DQ16" s="16">
        <v>0</v>
      </c>
      <c r="DR16" s="16">
        <v>0</v>
      </c>
      <c r="DS16" s="16">
        <v>0</v>
      </c>
      <c r="DT16" s="16">
        <v>0</v>
      </c>
      <c r="DU16" s="16">
        <v>0</v>
      </c>
      <c r="DV16" s="16">
        <v>0</v>
      </c>
      <c r="DW16" s="16">
        <v>0</v>
      </c>
      <c r="DX16" s="16">
        <v>0</v>
      </c>
      <c r="DY16" s="16">
        <v>0</v>
      </c>
      <c r="DZ16" s="3" t="s">
        <v>399</v>
      </c>
      <c r="EA16" s="3" t="s">
        <v>62</v>
      </c>
      <c r="EB16" s="50">
        <v>7.8032470660810827</v>
      </c>
      <c r="EC16" s="55">
        <v>7803247.0660810824</v>
      </c>
      <c r="ED16" s="55">
        <v>8233300</v>
      </c>
      <c r="EE16" s="57">
        <v>4231914.8217455801</v>
      </c>
      <c r="EF16" s="57">
        <v>4001385.1782544199</v>
      </c>
      <c r="EG16" s="55">
        <v>3710965.1210689652</v>
      </c>
      <c r="EH16" s="21">
        <v>1156300</v>
      </c>
      <c r="EI16" s="57">
        <v>592025.59999999998</v>
      </c>
      <c r="EJ16" s="57">
        <v>564274.4</v>
      </c>
      <c r="EK16" s="59">
        <v>14</v>
      </c>
      <c r="EL16" s="60">
        <v>0.51200000000000001</v>
      </c>
      <c r="EM16" s="56">
        <v>0.48799999999999999</v>
      </c>
      <c r="EN16" s="30">
        <f t="shared" si="8"/>
        <v>7.1680000000000001</v>
      </c>
      <c r="EO16" s="30">
        <f t="shared" si="9"/>
        <v>6.8319999999999999</v>
      </c>
      <c r="EP16" s="57">
        <f t="shared" si="10"/>
        <v>3639889.22174558</v>
      </c>
      <c r="EQ16" s="57">
        <f t="shared" si="11"/>
        <v>3437110.77825442</v>
      </c>
      <c r="ER16" s="56">
        <f t="shared" si="12"/>
        <v>1.0589967727470639</v>
      </c>
      <c r="ES16" s="31">
        <v>78.3</v>
      </c>
      <c r="ET16" s="31">
        <v>4.2</v>
      </c>
      <c r="EU16" s="18">
        <v>4.2</v>
      </c>
      <c r="EV16" s="55">
        <v>0</v>
      </c>
      <c r="EW16" s="55">
        <v>0</v>
      </c>
      <c r="EX16" s="55">
        <v>0</v>
      </c>
      <c r="EY16" s="55">
        <v>0</v>
      </c>
      <c r="EZ16" s="31">
        <v>0</v>
      </c>
      <c r="FA16" s="31">
        <v>0</v>
      </c>
      <c r="FB16" s="31">
        <v>0</v>
      </c>
      <c r="FC16" s="31">
        <v>5.5</v>
      </c>
      <c r="FD16" s="31">
        <v>12</v>
      </c>
      <c r="FE16" s="61">
        <v>0.15300000000000002</v>
      </c>
      <c r="FF16" s="16">
        <v>0</v>
      </c>
      <c r="FG16" s="16">
        <v>0</v>
      </c>
      <c r="FH16" s="50">
        <v>0.1</v>
      </c>
      <c r="FI16" s="48">
        <f t="shared" si="3"/>
        <v>-2.3025850929940455</v>
      </c>
      <c r="FJ16" s="27">
        <v>1.1480289162692907</v>
      </c>
      <c r="FK16" s="27">
        <v>1.1502814368156926</v>
      </c>
      <c r="FL16" s="31">
        <v>3</v>
      </c>
      <c r="FM16" s="30">
        <v>2</v>
      </c>
      <c r="FN16" s="30">
        <v>1</v>
      </c>
      <c r="FO16" s="31">
        <v>6</v>
      </c>
      <c r="FP16" s="31">
        <v>3</v>
      </c>
      <c r="FQ16" s="48">
        <v>0.80265502616216045</v>
      </c>
      <c r="FR16" s="48">
        <v>0.40700966916054382</v>
      </c>
      <c r="FS16" s="48">
        <v>0.29045943471424446</v>
      </c>
      <c r="FT16" s="48">
        <v>0.29263741857597181</v>
      </c>
      <c r="FU16" s="48">
        <v>0.58860859708572266</v>
      </c>
      <c r="FV16" s="31">
        <v>1.0044991846500002</v>
      </c>
      <c r="FW16" s="30">
        <v>1.0837876011578949</v>
      </c>
      <c r="FX16" s="31">
        <v>19.250231293500001</v>
      </c>
      <c r="FY16" s="31">
        <v>20.600027648888886</v>
      </c>
      <c r="FZ16" s="31">
        <v>20.197970873571428</v>
      </c>
      <c r="GA16" s="31"/>
      <c r="GB16" s="31">
        <v>8.3759286928571479E-3</v>
      </c>
      <c r="GC16" s="31">
        <v>23.792606153571427</v>
      </c>
      <c r="GD16" s="31">
        <v>24.418461614285714</v>
      </c>
      <c r="GE16" s="31">
        <v>48.211067767857145</v>
      </c>
      <c r="GF16" s="31">
        <v>9.7376574255895694</v>
      </c>
      <c r="GG16" s="31">
        <v>79.37195122</v>
      </c>
      <c r="GH16" s="21">
        <v>4.0999999999999996</v>
      </c>
      <c r="GI16" s="44">
        <v>1.9038409280948567</v>
      </c>
    </row>
    <row r="17" spans="1:191" ht="14" customHeight="1" x14ac:dyDescent="0.15">
      <c r="A17" s="16" t="s">
        <v>664</v>
      </c>
      <c r="B17" s="21" t="s">
        <v>794</v>
      </c>
      <c r="C17" s="33">
        <v>5.4473684210526319</v>
      </c>
      <c r="D17" s="20">
        <v>5.5</v>
      </c>
      <c r="E17" s="20">
        <v>5.5</v>
      </c>
      <c r="F17" s="20">
        <v>5.5</v>
      </c>
      <c r="G17" s="20">
        <v>5.5</v>
      </c>
      <c r="H17" s="31">
        <v>-5.7894736842105265</v>
      </c>
      <c r="I17" s="31">
        <v>-5.7894736842105265</v>
      </c>
      <c r="J17" s="31">
        <v>-7</v>
      </c>
      <c r="K17" s="31">
        <v>-7</v>
      </c>
      <c r="L17" s="31">
        <v>-7</v>
      </c>
      <c r="M17" s="31">
        <v>-7</v>
      </c>
      <c r="N17" s="31">
        <v>4.9666666666666668</v>
      </c>
      <c r="O17" s="21">
        <v>0</v>
      </c>
      <c r="P17" s="55"/>
      <c r="Q17" s="57"/>
      <c r="R17" s="57"/>
      <c r="S17" s="57">
        <v>6080.8869452999998</v>
      </c>
      <c r="T17" s="57">
        <v>4753.9265020000003</v>
      </c>
      <c r="U17" s="57">
        <v>4496.1439360000004</v>
      </c>
      <c r="V17" s="55">
        <v>4471.4229757800003</v>
      </c>
      <c r="W17" s="50">
        <v>-0.37098203671733648</v>
      </c>
      <c r="X17" s="31"/>
      <c r="Y17" s="17">
        <v>11.775</v>
      </c>
      <c r="Z17" s="31">
        <v>16.164683530000001</v>
      </c>
      <c r="AA17" s="26">
        <v>16.8</v>
      </c>
      <c r="AB17" s="49">
        <v>8.8615719999999999E-3</v>
      </c>
      <c r="AC17" s="49">
        <v>8.8615719999999999E-3</v>
      </c>
      <c r="AD17" s="48">
        <v>3.0408970641874999</v>
      </c>
      <c r="AE17" s="48">
        <v>3.0408970641874999</v>
      </c>
      <c r="AF17" s="55">
        <v>21395.111111111109</v>
      </c>
      <c r="AG17" s="55">
        <f t="shared" si="0"/>
        <v>21395111.111111108</v>
      </c>
      <c r="AH17" s="50">
        <v>3.0074217214014993</v>
      </c>
      <c r="AI17" s="39"/>
      <c r="AJ17" s="39">
        <v>3001.8517560063433</v>
      </c>
      <c r="AK17" s="39">
        <v>9194.0732898453643</v>
      </c>
      <c r="AL17" s="39">
        <v>6097.9625229258536</v>
      </c>
      <c r="AM17" s="40"/>
      <c r="AN17" s="40">
        <v>0</v>
      </c>
      <c r="AO17" s="41">
        <v>0</v>
      </c>
      <c r="AP17" s="39">
        <f>AVERAGE(AK17,AN17)</f>
        <v>4597.0366449226822</v>
      </c>
      <c r="AQ17" s="40"/>
      <c r="AR17" s="40">
        <v>3001.8517560063433</v>
      </c>
      <c r="AS17" s="41">
        <v>9194.0732898453643</v>
      </c>
      <c r="AT17" s="39">
        <f>AVERAGE(AO17,AR17)</f>
        <v>1500.9258780031716</v>
      </c>
      <c r="AU17" s="39">
        <v>2</v>
      </c>
      <c r="AV17" s="48">
        <v>80.673969872307694</v>
      </c>
      <c r="AW17" s="55">
        <f t="shared" si="4"/>
        <v>0</v>
      </c>
      <c r="AX17" s="48">
        <v>80.673969872307694</v>
      </c>
      <c r="AY17" s="48">
        <v>1.2079384212307693</v>
      </c>
      <c r="AZ17" s="48">
        <v>81.881908293538459</v>
      </c>
      <c r="BA17" s="56">
        <v>0.46403265485999995</v>
      </c>
      <c r="BB17" s="31">
        <f t="shared" si="5"/>
        <v>37.435356417942593</v>
      </c>
      <c r="BC17" s="31">
        <f t="shared" si="6"/>
        <v>0.56052287251111077</v>
      </c>
      <c r="BD17" s="31">
        <f t="shared" si="7"/>
        <v>37.995879290453701</v>
      </c>
      <c r="BE17" s="31">
        <v>41.036776354641198</v>
      </c>
      <c r="BF17" s="49">
        <v>0.64137345800000001</v>
      </c>
      <c r="BG17" s="49">
        <v>0.64137345800000001</v>
      </c>
      <c r="BH17" s="49"/>
      <c r="BI17" s="49">
        <v>0.65023503000000005</v>
      </c>
      <c r="BJ17" s="49">
        <v>0.65023503000000005</v>
      </c>
      <c r="BK17" s="16">
        <v>1</v>
      </c>
      <c r="BL17" s="50">
        <v>43.2</v>
      </c>
      <c r="BM17" s="16">
        <v>47.599999999999994</v>
      </c>
      <c r="BN17" s="50">
        <v>6.6909338864974464</v>
      </c>
      <c r="BO17" s="9">
        <v>0.38500000000000001</v>
      </c>
      <c r="BP17" s="9">
        <v>0.504</v>
      </c>
      <c r="BQ17" s="53">
        <v>0.55273943000000003</v>
      </c>
      <c r="BR17" s="6">
        <v>62</v>
      </c>
      <c r="BS17" s="11">
        <v>67</v>
      </c>
      <c r="BT17" s="48">
        <v>51.350215947752503</v>
      </c>
      <c r="BU17" s="56">
        <v>1.1579999999999999</v>
      </c>
      <c r="BV17" s="16">
        <v>109</v>
      </c>
      <c r="BW17" s="16">
        <v>85</v>
      </c>
      <c r="BX17" s="16">
        <v>98</v>
      </c>
      <c r="BY17" s="16">
        <v>105</v>
      </c>
      <c r="BZ17" s="16">
        <v>81</v>
      </c>
      <c r="CA17" s="16">
        <v>93</v>
      </c>
      <c r="CB17" s="16">
        <v>77</v>
      </c>
      <c r="CC17" s="16">
        <v>60</v>
      </c>
      <c r="CD17" s="16">
        <v>69</v>
      </c>
      <c r="CE17" s="16">
        <v>51</v>
      </c>
      <c r="CF17" s="16">
        <v>40</v>
      </c>
      <c r="CG17" s="16">
        <v>46</v>
      </c>
      <c r="CH17" s="16">
        <v>41</v>
      </c>
      <c r="CI17" s="16">
        <v>31</v>
      </c>
      <c r="CJ17" s="16">
        <v>36</v>
      </c>
      <c r="CK17" s="49">
        <v>0.75609756097560976</v>
      </c>
      <c r="CL17" s="54">
        <v>0.92471268708478693</v>
      </c>
      <c r="CM17" s="56">
        <v>1.0818022923599209</v>
      </c>
      <c r="CN17" s="56">
        <v>1.0187955654281469</v>
      </c>
      <c r="CO17" s="6">
        <v>82</v>
      </c>
      <c r="CP17" s="14">
        <v>82</v>
      </c>
      <c r="CQ17" s="14">
        <v>38</v>
      </c>
      <c r="CR17" s="4">
        <v>33.799999999999997</v>
      </c>
      <c r="CS17" s="7">
        <v>51.1</v>
      </c>
      <c r="CT17" s="6">
        <v>77</v>
      </c>
      <c r="CU17" s="6">
        <v>89</v>
      </c>
      <c r="CV17" s="9">
        <v>0.99421167984614722</v>
      </c>
      <c r="CW17" s="13">
        <v>90.01</v>
      </c>
      <c r="CX17" s="13">
        <v>96.04</v>
      </c>
      <c r="CY17" s="9">
        <v>0.93721366097459391</v>
      </c>
      <c r="CZ17" s="34">
        <v>7</v>
      </c>
      <c r="DA17" s="9">
        <v>0.128</v>
      </c>
      <c r="DB17" s="13">
        <v>11.38</v>
      </c>
      <c r="DC17" s="13">
        <v>66.285610000000005</v>
      </c>
      <c r="DD17" s="13">
        <v>71.098820000000003</v>
      </c>
      <c r="DE17" s="9">
        <v>0.93230253329098856</v>
      </c>
      <c r="DF17" s="16">
        <v>0</v>
      </c>
      <c r="DG17" s="16">
        <v>0</v>
      </c>
      <c r="DH17" s="16">
        <v>0</v>
      </c>
      <c r="DI17" s="16">
        <v>0</v>
      </c>
      <c r="DJ17" s="16">
        <v>0</v>
      </c>
      <c r="DK17" s="16">
        <v>1</v>
      </c>
      <c r="DL17" s="16">
        <v>0</v>
      </c>
      <c r="DM17" s="16">
        <v>0</v>
      </c>
      <c r="DN17" s="16">
        <v>0</v>
      </c>
      <c r="DO17" s="16">
        <v>0</v>
      </c>
      <c r="DP17" s="16">
        <v>0</v>
      </c>
      <c r="DQ17" s="16">
        <v>0</v>
      </c>
      <c r="DR17" s="16">
        <v>0</v>
      </c>
      <c r="DS17" s="16">
        <v>1</v>
      </c>
      <c r="DT17" s="16">
        <v>0</v>
      </c>
      <c r="DU17" s="16">
        <v>1</v>
      </c>
      <c r="DV17" s="16">
        <v>0</v>
      </c>
      <c r="DW17" s="16">
        <v>0</v>
      </c>
      <c r="DX17" s="16">
        <v>0</v>
      </c>
      <c r="DY17" s="16">
        <v>0</v>
      </c>
      <c r="DZ17" s="3" t="s">
        <v>422</v>
      </c>
      <c r="EA17" s="3" t="s">
        <v>63</v>
      </c>
      <c r="EB17" s="50">
        <v>7.1141040708918926</v>
      </c>
      <c r="EC17" s="55">
        <v>7114104.0708918925</v>
      </c>
      <c r="ED17" s="55">
        <v>8391850</v>
      </c>
      <c r="EE17" s="57">
        <v>4304224.5650282102</v>
      </c>
      <c r="EF17" s="57">
        <v>4087625.4349717903</v>
      </c>
      <c r="EG17" s="55">
        <v>3293660.4354482759</v>
      </c>
      <c r="EH17" s="21">
        <v>254500</v>
      </c>
      <c r="EI17" s="57">
        <v>145065</v>
      </c>
      <c r="EJ17" s="57">
        <v>109435</v>
      </c>
      <c r="EK17" s="59">
        <v>3</v>
      </c>
      <c r="EL17" s="60">
        <v>0.56999999999999995</v>
      </c>
      <c r="EM17" s="56">
        <v>0.43</v>
      </c>
      <c r="EN17" s="30">
        <f t="shared" si="8"/>
        <v>1.71</v>
      </c>
      <c r="EO17" s="30">
        <f t="shared" si="9"/>
        <v>1.29</v>
      </c>
      <c r="EP17" s="57">
        <f t="shared" si="10"/>
        <v>4159159.5650282102</v>
      </c>
      <c r="EQ17" s="57">
        <f t="shared" si="11"/>
        <v>3978190.4349717903</v>
      </c>
      <c r="ER17" s="56">
        <f t="shared" si="12"/>
        <v>1.0454903135017224</v>
      </c>
      <c r="ES17" s="31">
        <v>4.8</v>
      </c>
      <c r="ET17" s="31">
        <v>93.4</v>
      </c>
      <c r="EU17" s="18">
        <v>99.2</v>
      </c>
      <c r="EV17" s="55">
        <v>1</v>
      </c>
      <c r="EW17" s="55">
        <v>1</v>
      </c>
      <c r="EX17" s="55">
        <v>1</v>
      </c>
      <c r="EY17" s="55">
        <v>1</v>
      </c>
      <c r="EZ17" s="31">
        <v>0</v>
      </c>
      <c r="FA17" s="31">
        <v>0</v>
      </c>
      <c r="FB17" s="31">
        <v>0</v>
      </c>
      <c r="FC17" s="31">
        <v>1.7999999999999998</v>
      </c>
      <c r="FD17" s="31">
        <v>0</v>
      </c>
      <c r="FE17" s="61">
        <v>0.31</v>
      </c>
      <c r="FF17" s="16">
        <v>2</v>
      </c>
      <c r="FG17" s="16">
        <v>3500</v>
      </c>
      <c r="FH17" s="50">
        <v>491.98043283069461</v>
      </c>
      <c r="FI17" s="48">
        <f t="shared" si="3"/>
        <v>6.1984389450321142</v>
      </c>
      <c r="FJ17" s="27">
        <v>-1.0515888978490699</v>
      </c>
      <c r="FK17" s="27">
        <v>-0.92169765959875993</v>
      </c>
      <c r="FL17" s="31">
        <v>9</v>
      </c>
      <c r="FM17" s="30">
        <v>1.8888888888888888</v>
      </c>
      <c r="FN17" s="30">
        <v>0.88888888888888884</v>
      </c>
      <c r="FO17" s="31">
        <v>17</v>
      </c>
      <c r="FP17" s="31">
        <v>8</v>
      </c>
      <c r="FQ17" s="48">
        <v>-0.90218632791031417</v>
      </c>
      <c r="FR17" s="48">
        <v>-0.24261985149285403</v>
      </c>
      <c r="FS17" s="48">
        <v>-0.5248591893848058</v>
      </c>
      <c r="FT17" s="48">
        <v>-0.29695556436653647</v>
      </c>
      <c r="FU17" s="48">
        <v>-0.57766371855065413</v>
      </c>
      <c r="FV17" s="31">
        <v>2.7979551643333331</v>
      </c>
      <c r="FW17" s="30">
        <v>2.3419160821176468</v>
      </c>
      <c r="FX17" s="31">
        <v>14.018574451699999</v>
      </c>
      <c r="FY17" s="31"/>
      <c r="FZ17" s="31">
        <v>14.911959998333332</v>
      </c>
      <c r="GA17" s="31">
        <v>9.9667229320000015</v>
      </c>
      <c r="GB17" s="31">
        <v>21.798794559333331</v>
      </c>
      <c r="GC17" s="31">
        <v>34.652146184999999</v>
      </c>
      <c r="GD17" s="31">
        <v>21.627866205</v>
      </c>
      <c r="GE17" s="31">
        <v>56.280012389999996</v>
      </c>
      <c r="GF17" s="31">
        <v>8.3924529346538428</v>
      </c>
      <c r="GG17" s="31">
        <v>69.251268289999999</v>
      </c>
      <c r="GH17" s="21">
        <v>39.9</v>
      </c>
      <c r="GI17" s="44">
        <v>-1.0267672411701896</v>
      </c>
    </row>
    <row r="18" spans="1:191" ht="14" customHeight="1" x14ac:dyDescent="0.15">
      <c r="A18" s="16" t="s">
        <v>546</v>
      </c>
      <c r="B18" s="21" t="s">
        <v>795</v>
      </c>
      <c r="C18" s="33">
        <v>1.5555555555555556</v>
      </c>
      <c r="D18" s="20">
        <v>1</v>
      </c>
      <c r="E18" s="20">
        <v>1</v>
      </c>
      <c r="F18" s="20">
        <v>1</v>
      </c>
      <c r="G18" s="20">
        <v>1</v>
      </c>
      <c r="H18" s="31"/>
      <c r="I18" s="31"/>
      <c r="J18" s="31"/>
      <c r="K18" s="31"/>
      <c r="L18" s="31"/>
      <c r="M18" s="31"/>
      <c r="N18" s="31">
        <v>3.44</v>
      </c>
      <c r="O18" s="21">
        <v>24</v>
      </c>
      <c r="P18" s="55">
        <v>19123.134858000001</v>
      </c>
      <c r="Q18" s="57">
        <v>17928.381939999999</v>
      </c>
      <c r="R18" s="57">
        <v>22562.709137000002</v>
      </c>
      <c r="S18" s="57">
        <v>26041.514007999998</v>
      </c>
      <c r="T18" s="57"/>
      <c r="U18" s="57"/>
      <c r="V18" s="55">
        <v>20890.844926394733</v>
      </c>
      <c r="W18" s="50">
        <v>0</v>
      </c>
      <c r="X18" s="31">
        <v>0.97517269856020949</v>
      </c>
      <c r="Y18" s="17">
        <v>17.085714285714285</v>
      </c>
      <c r="Z18" s="31">
        <v>15.241998441250001</v>
      </c>
      <c r="AA18" s="26"/>
      <c r="AD18" s="48">
        <v>0.13042169570833331</v>
      </c>
      <c r="AE18" s="48">
        <v>0.13042169570833331</v>
      </c>
      <c r="AG18" s="55">
        <f t="shared" si="0"/>
        <v>0</v>
      </c>
      <c r="AH18" s="50">
        <v>0</v>
      </c>
      <c r="AI18" s="39"/>
      <c r="AJ18" s="39"/>
      <c r="AK18" s="39"/>
      <c r="AL18" s="39"/>
      <c r="AM18" s="40"/>
      <c r="AN18" s="40"/>
      <c r="AO18" s="41"/>
      <c r="AP18" s="39"/>
      <c r="AQ18" s="40"/>
      <c r="AR18" s="40"/>
      <c r="AS18" s="41"/>
      <c r="AT18" s="39"/>
      <c r="AU18" s="39">
        <v>0</v>
      </c>
      <c r="AV18" s="48">
        <v>38.358251366833336</v>
      </c>
      <c r="AW18" s="55">
        <f t="shared" si="4"/>
        <v>1</v>
      </c>
      <c r="AX18" s="48">
        <v>0</v>
      </c>
      <c r="AY18" s="48">
        <v>6.6315470928400009</v>
      </c>
      <c r="AZ18" s="48">
        <v>6.6315470928400009</v>
      </c>
      <c r="BA18" s="56">
        <v>0.54581229568333334</v>
      </c>
      <c r="BB18" s="31">
        <f t="shared" si="5"/>
        <v>0</v>
      </c>
      <c r="BC18" s="31">
        <f t="shared" si="6"/>
        <v>3.6195799426751361</v>
      </c>
      <c r="BD18" s="31">
        <f t="shared" si="7"/>
        <v>3.6195799426751361</v>
      </c>
      <c r="BE18" s="31">
        <v>3.7500016383834693</v>
      </c>
      <c r="BH18" s="49">
        <v>0.10580000000000001</v>
      </c>
      <c r="BK18" s="16">
        <v>0</v>
      </c>
      <c r="BL18" s="50">
        <v>5.7</v>
      </c>
      <c r="BM18" s="16">
        <v>6.6999999999999993</v>
      </c>
      <c r="BN18" s="50">
        <v>26.052887677267883</v>
      </c>
      <c r="BO18" s="9"/>
      <c r="BP18" s="9"/>
      <c r="BQ18" s="53"/>
      <c r="BR18" s="6"/>
      <c r="BS18" s="11">
        <v>43</v>
      </c>
      <c r="BT18" s="48">
        <v>50.758608036692983</v>
      </c>
      <c r="BU18" s="56">
        <v>1.044</v>
      </c>
      <c r="BV18" s="16">
        <v>28</v>
      </c>
      <c r="BW18" s="16">
        <v>21</v>
      </c>
      <c r="BX18" s="16">
        <v>25</v>
      </c>
      <c r="BY18" s="16">
        <v>25</v>
      </c>
      <c r="BZ18" s="16">
        <v>22</v>
      </c>
      <c r="CA18" s="16">
        <v>23</v>
      </c>
      <c r="CB18" s="16">
        <v>22</v>
      </c>
      <c r="CC18" s="16">
        <v>18</v>
      </c>
      <c r="CD18" s="16">
        <v>20</v>
      </c>
      <c r="CE18" s="16">
        <v>17</v>
      </c>
      <c r="CF18" s="16">
        <v>15</v>
      </c>
      <c r="CG18" s="16">
        <v>16</v>
      </c>
      <c r="CH18" s="16">
        <v>13</v>
      </c>
      <c r="CI18" s="16">
        <v>13</v>
      </c>
      <c r="CJ18" s="16">
        <v>13</v>
      </c>
      <c r="CK18" s="49">
        <v>1</v>
      </c>
      <c r="CL18" s="54">
        <v>1</v>
      </c>
      <c r="CM18" s="56">
        <v>1.0864402383602825</v>
      </c>
      <c r="CN18" s="56">
        <v>1.0196020063795053</v>
      </c>
      <c r="CO18" s="6">
        <v>16</v>
      </c>
      <c r="CP18" s="14">
        <v>16</v>
      </c>
      <c r="CQ18" s="14">
        <v>49</v>
      </c>
      <c r="CR18" s="4">
        <v>53</v>
      </c>
      <c r="CS18" s="7"/>
      <c r="CT18" s="6">
        <v>98</v>
      </c>
      <c r="CU18" s="6">
        <v>99</v>
      </c>
      <c r="CV18" s="9"/>
      <c r="CW18" s="13"/>
      <c r="CX18" s="13"/>
      <c r="CY18" s="9"/>
      <c r="CZ18" s="34">
        <v>8</v>
      </c>
      <c r="DA18" s="9">
        <v>0.23799999999999999</v>
      </c>
      <c r="DB18" s="13">
        <v>25</v>
      </c>
      <c r="DC18" s="13">
        <v>74.294309999999996</v>
      </c>
      <c r="DD18" s="13">
        <v>82.831209999999999</v>
      </c>
      <c r="DE18" s="9">
        <v>0.89693619108063249</v>
      </c>
      <c r="DF18" s="16">
        <v>0</v>
      </c>
      <c r="DG18" s="16">
        <v>0</v>
      </c>
      <c r="DH18" s="16">
        <v>1</v>
      </c>
      <c r="DI18" s="16">
        <v>0</v>
      </c>
      <c r="DJ18" s="16">
        <v>0</v>
      </c>
      <c r="DK18" s="16">
        <v>0</v>
      </c>
      <c r="DL18" s="16">
        <v>0</v>
      </c>
      <c r="DM18" s="16">
        <v>0</v>
      </c>
      <c r="DN18" s="16">
        <v>0</v>
      </c>
      <c r="DO18" s="16">
        <v>0</v>
      </c>
      <c r="DP18" s="16">
        <v>0</v>
      </c>
      <c r="DQ18" s="16">
        <v>0</v>
      </c>
      <c r="DR18" s="16">
        <v>0</v>
      </c>
      <c r="DS18" s="16">
        <v>0</v>
      </c>
      <c r="DT18" s="16">
        <v>0</v>
      </c>
      <c r="DU18" s="16">
        <v>0</v>
      </c>
      <c r="DV18" s="16">
        <v>1</v>
      </c>
      <c r="DW18" s="16">
        <v>0</v>
      </c>
      <c r="DX18" s="16">
        <v>0</v>
      </c>
      <c r="DY18" s="16">
        <v>0</v>
      </c>
      <c r="DZ18" s="3" t="s">
        <v>399</v>
      </c>
      <c r="EA18" s="3" t="s">
        <v>64</v>
      </c>
      <c r="EB18" s="50">
        <v>0.25716918918918918</v>
      </c>
      <c r="EC18" s="55">
        <v>257169.1891891892</v>
      </c>
      <c r="ED18" s="55">
        <v>325496</v>
      </c>
      <c r="EE18" s="57">
        <v>165913.00000141279</v>
      </c>
      <c r="EF18" s="57">
        <v>159582.99999858721</v>
      </c>
      <c r="EG18" s="55">
        <v>135963.13515965518</v>
      </c>
      <c r="EH18" s="21">
        <v>31600</v>
      </c>
      <c r="EI18" s="57">
        <v>15326</v>
      </c>
      <c r="EJ18" s="57">
        <v>16274</v>
      </c>
      <c r="EK18" s="59">
        <v>9.6999999999999993</v>
      </c>
      <c r="EL18" s="60">
        <v>0.48499999999999999</v>
      </c>
      <c r="EM18" s="56">
        <v>0.51500000000000001</v>
      </c>
      <c r="EN18" s="30">
        <f t="shared" si="8"/>
        <v>4.7044999999999995</v>
      </c>
      <c r="EO18" s="30">
        <f t="shared" si="9"/>
        <v>4.9954999999999998</v>
      </c>
      <c r="EP18" s="57">
        <f t="shared" si="10"/>
        <v>150587.00000141279</v>
      </c>
      <c r="EQ18" s="57">
        <f t="shared" si="11"/>
        <v>143308.99999858721</v>
      </c>
      <c r="ER18" s="56">
        <f t="shared" si="12"/>
        <v>1.0507853659079145</v>
      </c>
      <c r="ES18" s="31">
        <v>95.4</v>
      </c>
      <c r="ET18" s="31">
        <v>0</v>
      </c>
      <c r="EU18" s="18">
        <v>0.1</v>
      </c>
      <c r="EV18" s="55">
        <v>0</v>
      </c>
      <c r="EW18" s="55">
        <v>0</v>
      </c>
      <c r="EX18" s="55">
        <v>0</v>
      </c>
      <c r="EY18" s="55">
        <v>0</v>
      </c>
      <c r="EZ18" s="31">
        <v>0</v>
      </c>
      <c r="FA18" s="31">
        <v>0</v>
      </c>
      <c r="FB18" s="31">
        <v>0</v>
      </c>
      <c r="FC18" s="31">
        <v>3.6999999999999997</v>
      </c>
      <c r="FD18" s="31">
        <v>0</v>
      </c>
      <c r="FE18" s="61">
        <v>0.40800000000000003</v>
      </c>
      <c r="FF18" s="16">
        <v>0</v>
      </c>
      <c r="FG18" s="16">
        <v>0</v>
      </c>
      <c r="FH18" s="50">
        <v>0.1</v>
      </c>
      <c r="FI18" s="48">
        <f t="shared" si="3"/>
        <v>-2.3025850929940455</v>
      </c>
      <c r="FJ18" s="27">
        <v>0.93727289067341679</v>
      </c>
      <c r="FK18" s="27">
        <v>0.89476805625562472</v>
      </c>
      <c r="FL18" s="31">
        <v>0.1</v>
      </c>
      <c r="FM18" s="30">
        <v>0</v>
      </c>
      <c r="FN18" s="30">
        <v>0</v>
      </c>
      <c r="FO18" s="31">
        <v>0.1</v>
      </c>
      <c r="FP18" s="31">
        <v>0.1</v>
      </c>
      <c r="FQ18" s="48">
        <v>0.80265502616216045</v>
      </c>
      <c r="FR18" s="48">
        <v>0.72099727080968612</v>
      </c>
      <c r="FS18" s="48">
        <v>0.7277666967310078</v>
      </c>
      <c r="FT18" s="48">
        <v>0.63460134868262663</v>
      </c>
      <c r="FU18" s="48">
        <v>0.75615767972822123</v>
      </c>
      <c r="FV18" s="31"/>
      <c r="FW18" s="30">
        <v>1.2681054776428573</v>
      </c>
      <c r="FX18" s="31">
        <v>13.405237709444444</v>
      </c>
      <c r="FY18" s="31">
        <v>15.005374096249998</v>
      </c>
      <c r="FZ18" s="31">
        <v>15.27757761277778</v>
      </c>
      <c r="GA18" s="31">
        <v>1.4434138510909091</v>
      </c>
      <c r="GB18" s="31">
        <v>57.582080067894736</v>
      </c>
      <c r="GC18" s="31">
        <v>5.7226558761578943</v>
      </c>
      <c r="GD18" s="31"/>
      <c r="GE18" s="31"/>
      <c r="GF18" s="31"/>
      <c r="GG18" s="31">
        <v>72.313829269999999</v>
      </c>
      <c r="GH18" s="21">
        <v>10.7</v>
      </c>
      <c r="GI18" s="44">
        <v>1.36312197975176</v>
      </c>
    </row>
    <row r="19" spans="1:191" ht="14" customHeight="1" x14ac:dyDescent="0.15">
      <c r="A19" s="16" t="s">
        <v>528</v>
      </c>
      <c r="B19" s="21" t="s">
        <v>796</v>
      </c>
      <c r="C19" s="33">
        <v>5.3513513513513518</v>
      </c>
      <c r="D19" s="20">
        <v>5.0999999999999996</v>
      </c>
      <c r="E19" s="20">
        <v>5.166666666666667</v>
      </c>
      <c r="F19" s="20">
        <v>5.25</v>
      </c>
      <c r="G19" s="20">
        <v>5.5</v>
      </c>
      <c r="H19" s="31">
        <v>-8.9743589743589745</v>
      </c>
      <c r="I19" s="31">
        <v>-8.9473684210526319</v>
      </c>
      <c r="J19" s="31">
        <v>-7</v>
      </c>
      <c r="K19" s="31">
        <v>-7</v>
      </c>
      <c r="L19" s="31">
        <v>-7</v>
      </c>
      <c r="M19" s="31">
        <v>-7</v>
      </c>
      <c r="N19" s="31">
        <v>5.5714285714285712</v>
      </c>
      <c r="O19" s="21">
        <v>0</v>
      </c>
      <c r="P19" s="55">
        <v>21409.545244000001</v>
      </c>
      <c r="Q19" s="57">
        <v>22810.552093999999</v>
      </c>
      <c r="R19" s="57">
        <v>18863.320294000001</v>
      </c>
      <c r="S19" s="57">
        <v>24690.885453999999</v>
      </c>
      <c r="T19" s="57">
        <v>17907.37228</v>
      </c>
      <c r="U19" s="57">
        <v>27961.802749999999</v>
      </c>
      <c r="V19" s="55">
        <v>21547.309128054054</v>
      </c>
      <c r="W19" s="50">
        <v>3.0154159304644117</v>
      </c>
      <c r="X19" s="31"/>
      <c r="Y19" s="17">
        <v>28</v>
      </c>
      <c r="Z19" s="31">
        <v>8.5838534826250008</v>
      </c>
      <c r="AA19" s="26"/>
      <c r="AB19" s="49">
        <v>9.4882230000000005E-3</v>
      </c>
      <c r="AC19" s="49">
        <v>9.4882230000000005E-3</v>
      </c>
      <c r="AD19" s="48">
        <v>1.82777430816</v>
      </c>
      <c r="AE19" s="48">
        <v>1.82777430816</v>
      </c>
      <c r="AF19" s="55">
        <v>13130.972222222223</v>
      </c>
      <c r="AG19" s="55">
        <f t="shared" si="0"/>
        <v>13130972.222222222</v>
      </c>
      <c r="AH19" s="50">
        <v>26.373782111084036</v>
      </c>
      <c r="AI19" s="39">
        <v>55697.491580398477</v>
      </c>
      <c r="AJ19" s="39">
        <v>56479.957541268959</v>
      </c>
      <c r="AK19" s="39">
        <v>82922.543810914125</v>
      </c>
      <c r="AL19" s="39">
        <v>65033.330977527192</v>
      </c>
      <c r="AM19" s="40">
        <v>0</v>
      </c>
      <c r="AN19" s="40">
        <v>0</v>
      </c>
      <c r="AO19" s="41">
        <v>0</v>
      </c>
      <c r="AP19" s="39">
        <f>AVERAGE(AV19,AK19,AN19)</f>
        <v>27653.682766211456</v>
      </c>
      <c r="AQ19" s="40">
        <v>55697.491580398477</v>
      </c>
      <c r="AR19" s="40">
        <v>56479.957541268959</v>
      </c>
      <c r="AS19" s="41">
        <v>82922.543810914125</v>
      </c>
      <c r="AT19" s="39">
        <f>AVERAGE(AI19,AO19,AR19)</f>
        <v>37392.48304055581</v>
      </c>
      <c r="AU19" s="39">
        <v>3</v>
      </c>
      <c r="AV19" s="48">
        <v>38.504487720242423</v>
      </c>
      <c r="AW19" s="55">
        <f t="shared" si="4"/>
        <v>0</v>
      </c>
      <c r="AX19" s="48">
        <v>38.504487720242423</v>
      </c>
      <c r="AY19" s="48">
        <v>35.429751256969688</v>
      </c>
      <c r="AZ19" s="48">
        <v>73.934238977212118</v>
      </c>
      <c r="BA19" s="56">
        <v>0.93901273950689645</v>
      </c>
      <c r="BB19" s="31">
        <f t="shared" si="5"/>
        <v>36.156204497494493</v>
      </c>
      <c r="BC19" s="31">
        <f t="shared" si="6"/>
        <v>33.268987787855018</v>
      </c>
      <c r="BD19" s="31">
        <f t="shared" si="7"/>
        <v>69.42519228534951</v>
      </c>
      <c r="BE19" s="31">
        <v>71.252966593509512</v>
      </c>
      <c r="BF19" s="49">
        <v>0.51123374200000005</v>
      </c>
      <c r="BG19" s="49">
        <v>0.51123374200000005</v>
      </c>
      <c r="BH19" s="49">
        <v>0.39550000000000002</v>
      </c>
      <c r="BI19" s="49">
        <v>0.52072196500000001</v>
      </c>
      <c r="BJ19" s="49">
        <v>0.52072196500000001</v>
      </c>
      <c r="BK19" s="16">
        <v>1</v>
      </c>
      <c r="BL19" s="50">
        <v>394.2</v>
      </c>
      <c r="BM19" s="16">
        <v>473.10000000000008</v>
      </c>
      <c r="BN19" s="50">
        <v>950.22943507851232</v>
      </c>
      <c r="BO19" s="9">
        <v>0.60499999999999998</v>
      </c>
      <c r="BP19" s="9">
        <v>0.47699999999999998</v>
      </c>
      <c r="BQ19" s="53">
        <v>0.51167626200000005</v>
      </c>
      <c r="BR19" s="6">
        <v>55</v>
      </c>
      <c r="BS19" s="11">
        <v>39</v>
      </c>
      <c r="BT19" s="48">
        <v>43.774499129364578</v>
      </c>
      <c r="BU19" s="56">
        <v>1.05</v>
      </c>
      <c r="BV19" s="16">
        <v>16</v>
      </c>
      <c r="BW19" s="16">
        <v>17</v>
      </c>
      <c r="BX19" s="16">
        <v>16</v>
      </c>
      <c r="BY19" s="16">
        <v>13</v>
      </c>
      <c r="BZ19" s="16">
        <v>14</v>
      </c>
      <c r="CA19" s="16">
        <v>14</v>
      </c>
      <c r="CB19" s="16">
        <v>14</v>
      </c>
      <c r="CC19" s="16">
        <v>11</v>
      </c>
      <c r="CD19" s="16">
        <v>13</v>
      </c>
      <c r="CE19" s="16">
        <v>12</v>
      </c>
      <c r="CF19" s="16">
        <v>12</v>
      </c>
      <c r="CG19" s="16">
        <v>12</v>
      </c>
      <c r="CH19" s="16">
        <v>12</v>
      </c>
      <c r="CI19" s="16">
        <v>12</v>
      </c>
      <c r="CJ19" s="16">
        <v>12</v>
      </c>
      <c r="CK19" s="49">
        <v>1</v>
      </c>
      <c r="CL19" s="54">
        <v>1</v>
      </c>
      <c r="CM19" s="56">
        <v>1.0422425240906739</v>
      </c>
      <c r="CN19" s="56">
        <v>1.0096214433267423</v>
      </c>
      <c r="CO19" s="6">
        <v>32</v>
      </c>
      <c r="CP19" s="14">
        <v>32</v>
      </c>
      <c r="CQ19" s="14">
        <v>19</v>
      </c>
      <c r="CR19" s="4">
        <v>16.7</v>
      </c>
      <c r="CS19" s="7"/>
      <c r="CT19" s="6"/>
      <c r="CU19" s="6">
        <v>99</v>
      </c>
      <c r="CV19" s="9">
        <v>0.95951997992611615</v>
      </c>
      <c r="CW19" s="13">
        <v>56.95</v>
      </c>
      <c r="CX19" s="13">
        <v>74.69</v>
      </c>
      <c r="CY19" s="9">
        <v>0.76248493774266979</v>
      </c>
      <c r="CZ19" s="34">
        <v>4</v>
      </c>
      <c r="DA19" s="9">
        <v>0.159</v>
      </c>
      <c r="DB19" s="13">
        <v>13.75</v>
      </c>
      <c r="DC19" s="13">
        <v>33.498899999999999</v>
      </c>
      <c r="DD19" s="13">
        <v>86.514319999999998</v>
      </c>
      <c r="DE19" s="9">
        <v>0.38720641854435195</v>
      </c>
      <c r="DF19" s="16">
        <v>1</v>
      </c>
      <c r="DG19" s="16">
        <v>0</v>
      </c>
      <c r="DH19" s="16">
        <v>0</v>
      </c>
      <c r="DI19" s="16">
        <v>0</v>
      </c>
      <c r="DJ19" s="16">
        <v>0</v>
      </c>
      <c r="DK19" s="16">
        <v>0</v>
      </c>
      <c r="DL19" s="16">
        <v>0</v>
      </c>
      <c r="DM19" s="16">
        <v>0</v>
      </c>
      <c r="DN19" s="16">
        <v>0</v>
      </c>
      <c r="DO19" s="16">
        <v>0</v>
      </c>
      <c r="DP19" s="16">
        <v>0</v>
      </c>
      <c r="DQ19" s="16">
        <v>0</v>
      </c>
      <c r="DR19" s="16">
        <v>0</v>
      </c>
      <c r="DS19" s="16">
        <v>0</v>
      </c>
      <c r="DT19" s="16">
        <v>0</v>
      </c>
      <c r="DU19" s="16">
        <v>0</v>
      </c>
      <c r="DV19" s="16">
        <v>0</v>
      </c>
      <c r="DW19" s="16">
        <v>0</v>
      </c>
      <c r="DX19" s="16">
        <v>1</v>
      </c>
      <c r="DY19" s="16">
        <v>1</v>
      </c>
      <c r="DZ19" s="3" t="s">
        <v>399</v>
      </c>
      <c r="EA19" s="3" t="s">
        <v>423</v>
      </c>
      <c r="EB19" s="50">
        <v>0.49787975675675672</v>
      </c>
      <c r="EC19" s="55">
        <v>497879.75675675675</v>
      </c>
      <c r="ED19" s="55">
        <v>727572</v>
      </c>
      <c r="EE19" s="57">
        <v>309274.99998653156</v>
      </c>
      <c r="EF19" s="57">
        <v>418297.00001346844</v>
      </c>
      <c r="EG19" s="55">
        <v>253315.54409655175</v>
      </c>
      <c r="EH19" s="21">
        <v>278200</v>
      </c>
      <c r="EI19" s="57">
        <v>88745.8</v>
      </c>
      <c r="EJ19" s="57">
        <v>189454.19999999998</v>
      </c>
      <c r="EK19" s="59">
        <v>38.200000000000003</v>
      </c>
      <c r="EL19" s="60">
        <v>0.31900000000000001</v>
      </c>
      <c r="EM19" s="56">
        <v>0.68099999999999994</v>
      </c>
      <c r="EN19" s="30">
        <f t="shared" si="8"/>
        <v>12.1858</v>
      </c>
      <c r="EO19" s="30">
        <f t="shared" si="9"/>
        <v>26.014199999999999</v>
      </c>
      <c r="EP19" s="57">
        <f t="shared" si="10"/>
        <v>220529.19998653157</v>
      </c>
      <c r="EQ19" s="57">
        <f t="shared" si="11"/>
        <v>228842.80001346846</v>
      </c>
      <c r="ER19" s="56">
        <f t="shared" si="12"/>
        <v>0.96367113133361593</v>
      </c>
      <c r="ES19" s="31">
        <v>9</v>
      </c>
      <c r="ET19" s="31">
        <v>81.2</v>
      </c>
      <c r="EU19" s="18">
        <v>81.2</v>
      </c>
      <c r="EV19" s="55">
        <v>1</v>
      </c>
      <c r="EW19" s="55">
        <v>0</v>
      </c>
      <c r="EX19" s="55">
        <v>1</v>
      </c>
      <c r="EY19" s="55">
        <v>1</v>
      </c>
      <c r="EZ19" s="31">
        <v>0</v>
      </c>
      <c r="FA19" s="31">
        <v>0</v>
      </c>
      <c r="FB19" s="31">
        <v>0</v>
      </c>
      <c r="FC19" s="31">
        <v>0</v>
      </c>
      <c r="FD19" s="31">
        <v>0</v>
      </c>
      <c r="FE19" s="61">
        <v>0.501</v>
      </c>
      <c r="FF19" s="16">
        <v>0</v>
      </c>
      <c r="FG19" s="16">
        <v>0</v>
      </c>
      <c r="FH19" s="50">
        <v>0.1</v>
      </c>
      <c r="FI19" s="48">
        <f t="shared" si="3"/>
        <v>-2.3025850929940455</v>
      </c>
      <c r="FJ19" s="27">
        <v>-0.10865184363364433</v>
      </c>
      <c r="FK19" s="27">
        <v>-0.17075979599772081</v>
      </c>
      <c r="FL19" s="33">
        <v>1</v>
      </c>
      <c r="FM19" s="30">
        <v>2</v>
      </c>
      <c r="FN19" s="30">
        <v>1</v>
      </c>
      <c r="FO19" s="31">
        <v>2</v>
      </c>
      <c r="FP19" s="31">
        <v>1</v>
      </c>
      <c r="FQ19" s="48">
        <v>0.80265502616216045</v>
      </c>
      <c r="FR19" s="48">
        <v>0.62355284271167644</v>
      </c>
      <c r="FS19" s="48">
        <v>0.58693893438662637</v>
      </c>
      <c r="FT19" s="48">
        <v>0.52847461175297517</v>
      </c>
      <c r="FU19" s="48">
        <v>0.4741723238031435</v>
      </c>
      <c r="FV19" s="31">
        <v>4.4143964243157896</v>
      </c>
      <c r="FW19" s="30">
        <v>5.6963409017894726</v>
      </c>
      <c r="FX19" s="31">
        <v>19.143437904210529</v>
      </c>
      <c r="FY19" s="31">
        <v>3.8341601159999996</v>
      </c>
      <c r="FZ19" s="31">
        <v>4.6726284750625018</v>
      </c>
      <c r="GA19" s="31"/>
      <c r="GB19" s="31">
        <v>7.2178494640625006</v>
      </c>
      <c r="GC19" s="31">
        <v>2.8604639141875001</v>
      </c>
      <c r="GD19" s="31">
        <v>4.3053175260624998</v>
      </c>
      <c r="GE19" s="31">
        <v>7.16578144025</v>
      </c>
      <c r="GF19" s="31">
        <v>0.33483034403786538</v>
      </c>
      <c r="GG19" s="31">
        <v>75.399731709999998</v>
      </c>
      <c r="GH19" s="21">
        <v>9.9</v>
      </c>
      <c r="GI19" s="44">
        <v>0.36844479644793232</v>
      </c>
    </row>
    <row r="20" spans="1:191" ht="14" customHeight="1" x14ac:dyDescent="0.15">
      <c r="A20" s="16" t="s">
        <v>617</v>
      </c>
      <c r="B20" s="21" t="s">
        <v>797</v>
      </c>
      <c r="C20" s="33">
        <v>4</v>
      </c>
      <c r="D20" s="20">
        <v>4</v>
      </c>
      <c r="E20" s="20">
        <v>4</v>
      </c>
      <c r="F20" s="20">
        <v>3.75</v>
      </c>
      <c r="G20" s="20">
        <v>3.5</v>
      </c>
      <c r="H20" s="31">
        <v>0.34210526315789475</v>
      </c>
      <c r="I20" s="31">
        <v>0.34210526315789475</v>
      </c>
      <c r="J20" s="31">
        <v>1</v>
      </c>
      <c r="K20" s="31">
        <v>-2.3333333333333335</v>
      </c>
      <c r="L20" s="31">
        <v>-0.5</v>
      </c>
      <c r="M20" s="31">
        <v>5</v>
      </c>
      <c r="N20" s="31">
        <v>4.75</v>
      </c>
      <c r="O20" s="21">
        <v>5</v>
      </c>
      <c r="P20" s="55">
        <v>1557.0834</v>
      </c>
      <c r="Q20" s="57">
        <v>1359.683542</v>
      </c>
      <c r="R20" s="57">
        <v>1616.1625604000001</v>
      </c>
      <c r="S20" s="57">
        <v>2166.0079377000002</v>
      </c>
      <c r="T20" s="57">
        <v>680.14198899999997</v>
      </c>
      <c r="U20" s="57">
        <v>1069.265688</v>
      </c>
      <c r="V20" s="55">
        <v>1633.2559700842105</v>
      </c>
      <c r="W20" s="50">
        <v>3.0621194957661606</v>
      </c>
      <c r="X20" s="31">
        <v>1.5644151378708511</v>
      </c>
      <c r="Y20" s="17">
        <v>12.833333333333334</v>
      </c>
      <c r="Z20" s="31">
        <v>33.593688954999998</v>
      </c>
      <c r="AA20" s="26">
        <v>31</v>
      </c>
      <c r="AB20" s="49">
        <v>0</v>
      </c>
      <c r="AC20" s="49">
        <v>1E-3</v>
      </c>
      <c r="AD20" s="48">
        <v>4.6370263900833333</v>
      </c>
      <c r="AE20" s="48">
        <v>4.6370263900833333</v>
      </c>
      <c r="AF20" s="55">
        <v>11041.611111111111</v>
      </c>
      <c r="AG20" s="55">
        <f t="shared" si="0"/>
        <v>11041611.111111112</v>
      </c>
      <c r="AH20" s="50">
        <v>9.5376926135427559E-2</v>
      </c>
      <c r="AI20" s="39">
        <v>43.309916192288327</v>
      </c>
      <c r="AJ20" s="39">
        <v>68.28891297902436</v>
      </c>
      <c r="AK20" s="39">
        <v>190.00471383293902</v>
      </c>
      <c r="AL20" s="39">
        <v>100.53451433475057</v>
      </c>
      <c r="AM20" s="40">
        <v>0</v>
      </c>
      <c r="AN20" s="40">
        <v>0</v>
      </c>
      <c r="AO20" s="41">
        <v>0</v>
      </c>
      <c r="AP20" s="39">
        <f>AVERAGE(AV20,AK20,AN20)</f>
        <v>63.672823936933696</v>
      </c>
      <c r="AQ20" s="40">
        <v>43.309916192288327</v>
      </c>
      <c r="AR20" s="40">
        <v>68.28891297902436</v>
      </c>
      <c r="AS20" s="41">
        <v>190.00471383293902</v>
      </c>
      <c r="AT20" s="39">
        <f>AVERAGE(AI20,AO20,AR20)</f>
        <v>37.199609723770898</v>
      </c>
      <c r="AU20" s="39">
        <v>3</v>
      </c>
      <c r="AV20" s="48">
        <v>1.0137579778620689</v>
      </c>
      <c r="AW20" s="55">
        <f t="shared" si="4"/>
        <v>0</v>
      </c>
      <c r="AX20" s="48">
        <v>1.0137579778620689</v>
      </c>
      <c r="AY20" s="48">
        <v>7.1835808477272722E-2</v>
      </c>
      <c r="AZ20" s="48">
        <v>1.0855937863393417</v>
      </c>
      <c r="BA20" s="56">
        <v>9.5255447863157899E-2</v>
      </c>
      <c r="BB20" s="31">
        <f t="shared" si="5"/>
        <v>9.6565970206100679E-2</v>
      </c>
      <c r="BC20" s="31">
        <f t="shared" si="6"/>
        <v>6.8427521091146484E-3</v>
      </c>
      <c r="BD20" s="31">
        <f t="shared" si="7"/>
        <v>0.10340872231521533</v>
      </c>
      <c r="BE20" s="31">
        <v>4.7404351123985489</v>
      </c>
      <c r="BF20" s="49">
        <v>3.6403339999999998E-3</v>
      </c>
      <c r="BG20" s="49">
        <v>3.6403339999999998E-3</v>
      </c>
      <c r="BH20" s="49">
        <v>9.7999999999999997E-3</v>
      </c>
      <c r="BI20" s="49">
        <v>3.8552650000000001E-3</v>
      </c>
      <c r="BJ20" s="49">
        <v>3.8552650000000001E-3</v>
      </c>
      <c r="BK20" s="16">
        <v>0</v>
      </c>
      <c r="BL20" s="50">
        <v>46.4</v>
      </c>
      <c r="BM20" s="16">
        <v>62.6</v>
      </c>
      <c r="BN20" s="50">
        <v>0.54073590493235069</v>
      </c>
      <c r="BO20" s="9">
        <v>0.26400000000000001</v>
      </c>
      <c r="BP20" s="9">
        <v>0.71199999999999997</v>
      </c>
      <c r="BQ20" s="53">
        <v>0.73381628499999996</v>
      </c>
      <c r="BR20" s="6">
        <v>116</v>
      </c>
      <c r="BS20" s="11">
        <v>129</v>
      </c>
      <c r="BT20" s="48">
        <v>48.581482646050617</v>
      </c>
      <c r="BU20" s="56">
        <v>1.038</v>
      </c>
      <c r="BV20" s="16">
        <v>153</v>
      </c>
      <c r="BW20" s="16">
        <v>146</v>
      </c>
      <c r="BX20" s="16">
        <v>149</v>
      </c>
      <c r="BY20" s="16">
        <v>124</v>
      </c>
      <c r="BZ20" s="16">
        <v>119</v>
      </c>
      <c r="CA20" s="16">
        <v>122</v>
      </c>
      <c r="CB20" s="16">
        <v>93</v>
      </c>
      <c r="CC20" s="16">
        <v>89</v>
      </c>
      <c r="CD20" s="16">
        <v>91</v>
      </c>
      <c r="CE20" s="16">
        <v>68</v>
      </c>
      <c r="CF20" s="16">
        <v>65</v>
      </c>
      <c r="CG20" s="16">
        <v>66</v>
      </c>
      <c r="CH20" s="16">
        <v>56</v>
      </c>
      <c r="CI20" s="16">
        <v>53</v>
      </c>
      <c r="CJ20" s="16">
        <v>54</v>
      </c>
      <c r="CK20" s="49">
        <v>0.9464285714285714</v>
      </c>
      <c r="CL20" s="54">
        <v>0.98632174741159773</v>
      </c>
      <c r="CM20" s="56">
        <v>1.0303940744088178</v>
      </c>
      <c r="CN20" s="56">
        <v>1.0072241055432458</v>
      </c>
      <c r="CO20" s="6">
        <v>570</v>
      </c>
      <c r="CP20" s="14">
        <v>570</v>
      </c>
      <c r="CQ20" s="14">
        <v>340</v>
      </c>
      <c r="CR20" s="4">
        <v>71.599999999999994</v>
      </c>
      <c r="CS20" s="7">
        <v>55.8</v>
      </c>
      <c r="CT20" s="6">
        <v>51</v>
      </c>
      <c r="CU20" s="6">
        <v>18</v>
      </c>
      <c r="CV20" s="9">
        <v>0.79566689554308845</v>
      </c>
      <c r="CW20" s="13">
        <v>30.8</v>
      </c>
      <c r="CX20" s="13">
        <v>39.26</v>
      </c>
      <c r="CY20" s="9">
        <v>0.78451349974528783</v>
      </c>
      <c r="CZ20" s="34">
        <v>8</v>
      </c>
      <c r="DA20" s="9">
        <v>0.19800000000000001</v>
      </c>
      <c r="DB20" s="13">
        <v>6.33</v>
      </c>
      <c r="DC20" s="13">
        <v>61.414670000000001</v>
      </c>
      <c r="DD20" s="13">
        <v>85.539050000000003</v>
      </c>
      <c r="DE20" s="9">
        <v>0.71797231790626614</v>
      </c>
      <c r="DF20" s="16">
        <v>0</v>
      </c>
      <c r="DG20" s="16">
        <v>0</v>
      </c>
      <c r="DH20" s="16">
        <v>0</v>
      </c>
      <c r="DI20" s="16">
        <v>0</v>
      </c>
      <c r="DJ20" s="16">
        <v>0</v>
      </c>
      <c r="DK20" s="16">
        <v>0</v>
      </c>
      <c r="DL20" s="16">
        <v>0</v>
      </c>
      <c r="DM20" s="16">
        <v>0</v>
      </c>
      <c r="DN20" s="16">
        <v>0</v>
      </c>
      <c r="DO20" s="16">
        <v>1</v>
      </c>
      <c r="DP20" s="16">
        <v>0</v>
      </c>
      <c r="DQ20" s="16">
        <v>0</v>
      </c>
      <c r="DR20" s="16">
        <v>1</v>
      </c>
      <c r="DS20" s="16">
        <v>0</v>
      </c>
      <c r="DT20" s="16">
        <v>0</v>
      </c>
      <c r="DU20" s="16">
        <v>0</v>
      </c>
      <c r="DV20" s="16">
        <v>1</v>
      </c>
      <c r="DW20" s="16">
        <v>0</v>
      </c>
      <c r="DX20" s="16">
        <v>0</v>
      </c>
      <c r="DY20" s="16">
        <v>0</v>
      </c>
      <c r="DZ20" s="3" t="s">
        <v>523</v>
      </c>
      <c r="EA20" s="3" t="s">
        <v>523</v>
      </c>
      <c r="EB20" s="50">
        <v>115.7681585945946</v>
      </c>
      <c r="EC20" s="55">
        <v>115768158.5945946</v>
      </c>
      <c r="ED20" s="55">
        <v>153122039</v>
      </c>
      <c r="EE20" s="57">
        <v>75638908.000409111</v>
      </c>
      <c r="EF20" s="57">
        <v>77483130.999590904</v>
      </c>
      <c r="EG20" s="55">
        <v>55246907.978620693</v>
      </c>
      <c r="EH20" s="21">
        <v>1031900.0000000001</v>
      </c>
      <c r="EI20" s="57">
        <v>143434.10000000003</v>
      </c>
      <c r="EJ20" s="57">
        <v>888465.90000000014</v>
      </c>
      <c r="EK20" s="59">
        <v>0.7</v>
      </c>
      <c r="EL20" s="60">
        <v>0.13900000000000001</v>
      </c>
      <c r="EM20" s="56">
        <v>0.86099999999999999</v>
      </c>
      <c r="EN20" s="30">
        <f t="shared" si="8"/>
        <v>9.7299999999999998E-2</v>
      </c>
      <c r="EO20" s="30">
        <f t="shared" si="9"/>
        <v>0.6026999999999999</v>
      </c>
      <c r="EP20" s="57">
        <f t="shared" si="10"/>
        <v>75495473.900409117</v>
      </c>
      <c r="EQ20" s="57">
        <f t="shared" si="11"/>
        <v>76594665.099590898</v>
      </c>
      <c r="ER20" s="56">
        <f t="shared" si="12"/>
        <v>0.98564924596572656</v>
      </c>
      <c r="ES20" s="31">
        <v>0</v>
      </c>
      <c r="ET20" s="31">
        <v>83</v>
      </c>
      <c r="EU20" s="18">
        <v>89.6</v>
      </c>
      <c r="EV20" s="55">
        <v>1</v>
      </c>
      <c r="EW20" s="55">
        <v>0</v>
      </c>
      <c r="EX20" s="55">
        <v>1</v>
      </c>
      <c r="EY20" s="55">
        <v>0</v>
      </c>
      <c r="EZ20" s="31">
        <v>16</v>
      </c>
      <c r="FA20" s="31">
        <v>0</v>
      </c>
      <c r="FB20" s="31">
        <v>0</v>
      </c>
      <c r="FC20" s="31">
        <v>0</v>
      </c>
      <c r="FD20" s="31">
        <v>0</v>
      </c>
      <c r="FE20" s="61">
        <v>4.3000000000000038E-2</v>
      </c>
      <c r="FF20" s="16">
        <v>1</v>
      </c>
      <c r="FG20" s="16">
        <v>25000</v>
      </c>
      <c r="FH20" s="50">
        <v>215.94884382282376</v>
      </c>
      <c r="FI20" s="48">
        <f t="shared" si="3"/>
        <v>5.3750415454809346</v>
      </c>
      <c r="FJ20" s="27">
        <v>-0.82875871479022256</v>
      </c>
      <c r="FK20" s="27">
        <v>-1.1345680591605378</v>
      </c>
      <c r="FL20" s="31">
        <v>18</v>
      </c>
      <c r="FM20" s="30">
        <v>1.0555555555555556</v>
      </c>
      <c r="FN20" s="30">
        <v>0.27777777777777779</v>
      </c>
      <c r="FO20" s="31">
        <v>19</v>
      </c>
      <c r="FP20" s="31">
        <v>5</v>
      </c>
      <c r="FQ20" s="48">
        <v>-0.73705775853897937</v>
      </c>
      <c r="FR20" s="48">
        <v>-1.217064132472951</v>
      </c>
      <c r="FS20" s="48">
        <v>-0.67309893922099673</v>
      </c>
      <c r="FT20" s="48">
        <v>5.6800225398968486E-2</v>
      </c>
      <c r="FU20" s="48">
        <v>-0.74099773279889924</v>
      </c>
      <c r="FV20" s="31">
        <v>1.3295143142500001</v>
      </c>
      <c r="FW20" s="30">
        <v>0.27339515878947374</v>
      </c>
      <c r="FX20" s="31">
        <v>4.8721511045500003</v>
      </c>
      <c r="FY20" s="31">
        <v>8.0921165082500011</v>
      </c>
      <c r="FZ20" s="31">
        <v>8.0921165082500011</v>
      </c>
      <c r="GA20" s="31">
        <v>8.5840658844700002</v>
      </c>
      <c r="GB20" s="31">
        <v>29.453214485</v>
      </c>
      <c r="GC20" s="31">
        <v>27.903236706249999</v>
      </c>
      <c r="GD20" s="31">
        <v>13.722644508749999</v>
      </c>
      <c r="GE20" s="31">
        <v>41.625881215</v>
      </c>
      <c r="GF20" s="31">
        <v>3.368414805503551</v>
      </c>
      <c r="GG20" s="31">
        <v>64.593390240000005</v>
      </c>
      <c r="GH20" s="21">
        <v>50.7</v>
      </c>
      <c r="GI20" s="44">
        <v>-1.2185946542966499</v>
      </c>
    </row>
    <row r="21" spans="1:191" ht="14" customHeight="1" x14ac:dyDescent="0.15">
      <c r="A21" s="16" t="s">
        <v>436</v>
      </c>
      <c r="B21" s="21" t="s">
        <v>798</v>
      </c>
      <c r="C21" s="33">
        <v>1.027027027027027</v>
      </c>
      <c r="D21" s="20">
        <v>1</v>
      </c>
      <c r="E21" s="20">
        <v>1</v>
      </c>
      <c r="F21" s="20">
        <v>1</v>
      </c>
      <c r="G21" s="20">
        <v>1</v>
      </c>
      <c r="H21" s="31"/>
      <c r="I21" s="31"/>
      <c r="J21" s="31"/>
      <c r="K21" s="31"/>
      <c r="L21" s="31"/>
      <c r="M21" s="31"/>
      <c r="N21" s="31">
        <v>1.9874999999999998</v>
      </c>
      <c r="O21" s="21">
        <v>30</v>
      </c>
      <c r="P21" s="55">
        <v>14380.136994</v>
      </c>
      <c r="Q21" s="57">
        <v>14128.179630000001</v>
      </c>
      <c r="R21" s="57">
        <v>21522.891492999999</v>
      </c>
      <c r="S21" s="57">
        <v>23791.656631000002</v>
      </c>
      <c r="T21" s="57"/>
      <c r="U21" s="57">
        <v>19188.639920000001</v>
      </c>
      <c r="V21" s="55">
        <v>19963.51994868421</v>
      </c>
      <c r="W21" s="50"/>
      <c r="X21" s="31">
        <v>1.6990980239609186</v>
      </c>
      <c r="Y21" s="17">
        <v>18.720000000000002</v>
      </c>
      <c r="Z21" s="31">
        <v>18.847539153636362</v>
      </c>
      <c r="AA21" s="26"/>
      <c r="AB21" s="49">
        <v>9.6069410000000008E-3</v>
      </c>
      <c r="AC21" s="49">
        <v>9.6069410000000008E-3</v>
      </c>
      <c r="AD21" s="48">
        <v>0.73311516308823521</v>
      </c>
      <c r="AE21" s="48">
        <v>0.73311516308823521</v>
      </c>
      <c r="AG21" s="55">
        <f t="shared" si="0"/>
        <v>0</v>
      </c>
      <c r="AH21" s="50">
        <v>0</v>
      </c>
      <c r="AI21" s="39"/>
      <c r="AJ21" s="39"/>
      <c r="AK21" s="39"/>
      <c r="AL21" s="39"/>
      <c r="AM21" s="40"/>
      <c r="AN21" s="40"/>
      <c r="AO21" s="41"/>
      <c r="AP21" s="39"/>
      <c r="AQ21" s="40"/>
      <c r="AR21" s="40"/>
      <c r="AS21" s="41"/>
      <c r="AT21" s="39"/>
      <c r="AU21" s="39">
        <v>0</v>
      </c>
      <c r="AV21" s="48">
        <v>5.6490109581351362</v>
      </c>
      <c r="AW21" s="55">
        <f t="shared" si="4"/>
        <v>1</v>
      </c>
      <c r="AX21" s="48">
        <v>0</v>
      </c>
      <c r="AY21" s="48">
        <v>0.4838822657027026</v>
      </c>
      <c r="AZ21" s="48">
        <v>0.4838822657027026</v>
      </c>
      <c r="BA21" s="56">
        <v>0.57049923237105271</v>
      </c>
      <c r="BB21" s="31">
        <f t="shared" si="5"/>
        <v>0</v>
      </c>
      <c r="BC21" s="31">
        <f t="shared" si="6"/>
        <v>0.27605446114135762</v>
      </c>
      <c r="BD21" s="31">
        <f t="shared" si="7"/>
        <v>0.27605446114135762</v>
      </c>
      <c r="BE21" s="31">
        <v>1.0091696242295929</v>
      </c>
      <c r="BF21" s="49">
        <v>8.8677410000000002E-3</v>
      </c>
      <c r="BG21" s="49">
        <v>8.8677410000000002E-3</v>
      </c>
      <c r="BH21" s="49">
        <v>0.1663</v>
      </c>
      <c r="BI21" s="49">
        <v>1.8474681E-2</v>
      </c>
      <c r="BJ21" s="49">
        <v>1.8474681E-2</v>
      </c>
      <c r="BK21" s="16">
        <v>0</v>
      </c>
      <c r="BL21" s="50">
        <v>15.3</v>
      </c>
      <c r="BM21" s="16">
        <v>20.500000000000004</v>
      </c>
      <c r="BN21" s="50">
        <v>81.09339339554451</v>
      </c>
      <c r="BO21" s="9">
        <v>0.63200000000000001</v>
      </c>
      <c r="BP21" s="9">
        <v>0.54100000000000004</v>
      </c>
      <c r="BQ21" s="53">
        <v>0.44789693800000002</v>
      </c>
      <c r="BR21" s="6">
        <v>42</v>
      </c>
      <c r="BS21" s="11">
        <v>42</v>
      </c>
      <c r="BT21" s="48">
        <v>52.434139892207185</v>
      </c>
      <c r="BU21" s="56">
        <v>1.036</v>
      </c>
      <c r="BV21" s="16">
        <v>20</v>
      </c>
      <c r="BW21" s="16">
        <v>15</v>
      </c>
      <c r="BX21" s="16">
        <v>17</v>
      </c>
      <c r="BY21" s="16">
        <v>16</v>
      </c>
      <c r="BZ21" s="16">
        <v>15</v>
      </c>
      <c r="CA21" s="16">
        <v>16</v>
      </c>
      <c r="CB21" s="16">
        <v>14</v>
      </c>
      <c r="CC21" s="16">
        <v>15</v>
      </c>
      <c r="CD21" s="16">
        <v>14</v>
      </c>
      <c r="CE21" s="16">
        <v>10</v>
      </c>
      <c r="CF21" s="16">
        <v>15</v>
      </c>
      <c r="CG21" s="16">
        <v>12</v>
      </c>
      <c r="CH21" s="16">
        <v>9</v>
      </c>
      <c r="CI21" s="16">
        <v>13</v>
      </c>
      <c r="CJ21" s="16">
        <v>11</v>
      </c>
      <c r="CK21" s="49">
        <v>1.4444444444444444</v>
      </c>
      <c r="CL21" s="54">
        <v>1.1673587597363964</v>
      </c>
      <c r="CM21" s="56">
        <v>1.0831689038201358</v>
      </c>
      <c r="CN21" s="56">
        <v>1.0186242214108916</v>
      </c>
      <c r="CO21" s="6">
        <v>16</v>
      </c>
      <c r="CP21" s="14">
        <v>16</v>
      </c>
      <c r="CQ21" s="14">
        <v>64</v>
      </c>
      <c r="CR21" s="4">
        <v>42.7</v>
      </c>
      <c r="CS21" s="7"/>
      <c r="CT21" s="6">
        <v>100</v>
      </c>
      <c r="CU21" s="6">
        <v>100</v>
      </c>
      <c r="CV21" s="9"/>
      <c r="CW21" s="13">
        <v>89.5</v>
      </c>
      <c r="CX21" s="13">
        <v>87.57</v>
      </c>
      <c r="CY21" s="9">
        <v>1.0220395112481444</v>
      </c>
      <c r="CZ21" s="34">
        <v>28</v>
      </c>
      <c r="DA21" s="9">
        <v>0.22700000000000001</v>
      </c>
      <c r="DB21" s="13">
        <v>13.73</v>
      </c>
      <c r="DC21" s="13">
        <v>76.488119999999995</v>
      </c>
      <c r="DD21" s="13">
        <v>84.892870000000002</v>
      </c>
      <c r="DE21" s="9">
        <v>0.90099580801073154</v>
      </c>
      <c r="DF21" s="16">
        <v>0</v>
      </c>
      <c r="DG21" s="16">
        <v>0</v>
      </c>
      <c r="DH21" s="16">
        <v>1</v>
      </c>
      <c r="DI21" s="16">
        <v>0</v>
      </c>
      <c r="DJ21" s="16">
        <v>0</v>
      </c>
      <c r="DK21" s="16">
        <v>0</v>
      </c>
      <c r="DL21" s="16">
        <v>0</v>
      </c>
      <c r="DM21" s="16">
        <v>0</v>
      </c>
      <c r="DN21" s="16">
        <v>0</v>
      </c>
      <c r="DO21" s="16">
        <v>0</v>
      </c>
      <c r="DP21" s="16">
        <v>0</v>
      </c>
      <c r="DQ21" s="16">
        <v>0</v>
      </c>
      <c r="DR21" s="16">
        <v>0</v>
      </c>
      <c r="DS21" s="16">
        <v>0</v>
      </c>
      <c r="DT21" s="16">
        <v>0</v>
      </c>
      <c r="DU21" s="16">
        <v>0</v>
      </c>
      <c r="DV21" s="16">
        <v>1</v>
      </c>
      <c r="DW21" s="16">
        <v>0</v>
      </c>
      <c r="DX21" s="16">
        <v>0</v>
      </c>
      <c r="DY21" s="16">
        <v>0</v>
      </c>
      <c r="DZ21" s="3" t="s">
        <v>399</v>
      </c>
      <c r="EA21" s="3" t="s">
        <v>65</v>
      </c>
      <c r="EB21" s="50">
        <v>0.25279494594594593</v>
      </c>
      <c r="EC21" s="55">
        <v>252794.94594594595</v>
      </c>
      <c r="ED21" s="55">
        <v>253251</v>
      </c>
      <c r="EE21" s="57">
        <v>130667.000005476</v>
      </c>
      <c r="EF21" s="57">
        <v>122583.999994524</v>
      </c>
      <c r="EG21" s="55">
        <v>135296.82328275862</v>
      </c>
      <c r="EH21" s="21">
        <v>26200</v>
      </c>
      <c r="EI21" s="57">
        <v>15746.199999999999</v>
      </c>
      <c r="EJ21" s="57">
        <v>10453.799999999999</v>
      </c>
      <c r="EK21" s="59">
        <v>10.4</v>
      </c>
      <c r="EL21" s="60">
        <v>0.60099999999999998</v>
      </c>
      <c r="EM21" s="56">
        <v>0.39899999999999997</v>
      </c>
      <c r="EN21" s="30">
        <f t="shared" si="8"/>
        <v>6.2504</v>
      </c>
      <c r="EO21" s="30">
        <f t="shared" si="9"/>
        <v>4.1495999999999995</v>
      </c>
      <c r="EP21" s="57">
        <f t="shared" si="10"/>
        <v>114920.80000547601</v>
      </c>
      <c r="EQ21" s="57">
        <f t="shared" si="11"/>
        <v>112130.19999452399</v>
      </c>
      <c r="ER21" s="56">
        <f t="shared" si="12"/>
        <v>1.0248871402270601</v>
      </c>
      <c r="ES21" s="31">
        <v>74.599999999999994</v>
      </c>
      <c r="ET21" s="31">
        <v>0</v>
      </c>
      <c r="EU21" s="18">
        <v>0.8</v>
      </c>
      <c r="EV21" s="55">
        <v>0</v>
      </c>
      <c r="EW21" s="55">
        <v>0</v>
      </c>
      <c r="EX21" s="55">
        <v>0</v>
      </c>
      <c r="EY21" s="55">
        <v>0</v>
      </c>
      <c r="EZ21" s="31">
        <v>0</v>
      </c>
      <c r="FA21" s="31">
        <v>0</v>
      </c>
      <c r="FB21" s="31">
        <v>0</v>
      </c>
      <c r="FC21" s="31">
        <v>25.4</v>
      </c>
      <c r="FD21" s="31">
        <v>0</v>
      </c>
      <c r="FE21" s="61">
        <v>7.6999999999999999E-2</v>
      </c>
      <c r="FF21" s="16">
        <v>0</v>
      </c>
      <c r="FG21" s="16">
        <v>0</v>
      </c>
      <c r="FH21" s="50">
        <v>0.1</v>
      </c>
      <c r="FI21" s="48">
        <f t="shared" si="3"/>
        <v>-2.3025850929940455</v>
      </c>
      <c r="FJ21" s="27">
        <v>1.036461234342164</v>
      </c>
      <c r="FK21" s="27">
        <v>1.0535822574568152</v>
      </c>
      <c r="FL21" s="31">
        <v>0.1</v>
      </c>
      <c r="FM21" s="30">
        <v>0</v>
      </c>
      <c r="FN21" s="30">
        <v>0</v>
      </c>
      <c r="FO21" s="31">
        <v>0.1</v>
      </c>
      <c r="FP21" s="31">
        <v>0.1</v>
      </c>
      <c r="FQ21" s="48">
        <v>0.80265502616216045</v>
      </c>
      <c r="FR21" s="48">
        <v>0.72099727080968612</v>
      </c>
      <c r="FS21" s="48">
        <v>0.7277666967310078</v>
      </c>
      <c r="FT21" s="48">
        <v>0.63460134868262663</v>
      </c>
      <c r="FU21" s="48">
        <v>0.78792051996845935</v>
      </c>
      <c r="FV21" s="31"/>
      <c r="FW21" s="30">
        <v>0.44009752214285713</v>
      </c>
      <c r="FX21" s="31">
        <v>20.390806801250005</v>
      </c>
      <c r="FY21" s="31">
        <v>35.592891649999999</v>
      </c>
      <c r="FZ21" s="31">
        <v>35.592891649999999</v>
      </c>
      <c r="GA21" s="31"/>
      <c r="GB21" s="31">
        <v>8.5698266420000007</v>
      </c>
      <c r="GC21" s="31">
        <v>41.702718619999999</v>
      </c>
      <c r="GD21" s="31">
        <v>36.956606200000003</v>
      </c>
      <c r="GE21" s="31">
        <v>78.659324819999995</v>
      </c>
      <c r="GF21" s="31">
        <v>27.997128255804157</v>
      </c>
      <c r="GG21" s="31">
        <v>76.277536589999997</v>
      </c>
      <c r="GH21" s="21">
        <v>11</v>
      </c>
      <c r="GI21" s="44">
        <v>1.3138115224847009</v>
      </c>
    </row>
    <row r="22" spans="1:191" ht="14" customHeight="1" x14ac:dyDescent="0.15">
      <c r="A22" s="16" t="s">
        <v>530</v>
      </c>
      <c r="B22" s="21" t="s">
        <v>799</v>
      </c>
      <c r="C22" s="33">
        <v>5.6842105263157894</v>
      </c>
      <c r="D22" s="20">
        <v>6.5</v>
      </c>
      <c r="E22" s="20">
        <v>6.5</v>
      </c>
      <c r="F22" s="20">
        <v>6.5</v>
      </c>
      <c r="G22" s="20">
        <v>6.5</v>
      </c>
      <c r="H22" s="31">
        <v>-3.6842105263157894</v>
      </c>
      <c r="I22" s="31">
        <v>-3.6842105263157894</v>
      </c>
      <c r="J22" s="31">
        <v>-7</v>
      </c>
      <c r="K22" s="31">
        <v>-7</v>
      </c>
      <c r="L22" s="31">
        <v>-7</v>
      </c>
      <c r="M22" s="31">
        <v>-7</v>
      </c>
      <c r="N22" s="31">
        <v>1.45</v>
      </c>
      <c r="O22" s="21">
        <v>2</v>
      </c>
      <c r="P22" s="55"/>
      <c r="Q22" s="57"/>
      <c r="R22" s="57"/>
      <c r="S22" s="57">
        <v>18786.846902000001</v>
      </c>
      <c r="T22" s="57">
        <v>6434.0594099999998</v>
      </c>
      <c r="U22" s="57">
        <v>8540.8159209999994</v>
      </c>
      <c r="V22" s="55">
        <v>13715.100872921428</v>
      </c>
      <c r="W22" s="50">
        <v>1.9062810935366639</v>
      </c>
      <c r="X22" s="31"/>
      <c r="Y22" s="17"/>
      <c r="Z22" s="31">
        <v>10.791752657687502</v>
      </c>
      <c r="AA22" s="26">
        <v>28.8</v>
      </c>
      <c r="AB22" s="49">
        <v>0</v>
      </c>
      <c r="AC22" s="49">
        <v>1E-3</v>
      </c>
      <c r="AD22" s="48">
        <v>0.19234613125</v>
      </c>
      <c r="AE22" s="48">
        <v>0.19234613125</v>
      </c>
      <c r="AF22" s="55">
        <v>3521.3888888888887</v>
      </c>
      <c r="AG22" s="55">
        <f t="shared" si="0"/>
        <v>3521388.8888888885</v>
      </c>
      <c r="AH22" s="50">
        <v>0.35738916429560297</v>
      </c>
      <c r="AI22" s="39"/>
      <c r="AJ22" s="39">
        <v>417.93264289467817</v>
      </c>
      <c r="AK22" s="39">
        <v>773.02879296008041</v>
      </c>
      <c r="AL22" s="39">
        <v>595.48071792737926</v>
      </c>
      <c r="AM22" s="40"/>
      <c r="AN22" s="40">
        <v>0</v>
      </c>
      <c r="AO22" s="41">
        <v>0</v>
      </c>
      <c r="AP22" s="39">
        <f>AVERAGE(AK22,AN22)</f>
        <v>386.5143964800402</v>
      </c>
      <c r="AQ22" s="40"/>
      <c r="AR22" s="40">
        <v>417.93264289467817</v>
      </c>
      <c r="AS22" s="41">
        <v>773.02879296008041</v>
      </c>
      <c r="AT22" s="39">
        <f>AVERAGE(AO22,AR22)</f>
        <v>208.96632144733908</v>
      </c>
      <c r="AU22" s="39">
        <v>2</v>
      </c>
      <c r="AV22" s="48">
        <v>24.356707055454546</v>
      </c>
      <c r="AW22" s="55">
        <f t="shared" si="4"/>
        <v>0</v>
      </c>
      <c r="AX22" s="48">
        <v>24.356707055454546</v>
      </c>
      <c r="AY22" s="48">
        <v>0.78788471381818181</v>
      </c>
      <c r="AZ22" s="48">
        <v>25.144591769272729</v>
      </c>
      <c r="BA22" s="56">
        <v>0.59012432701500006</v>
      </c>
      <c r="BB22" s="31">
        <f t="shared" si="5"/>
        <v>14.373485359401618</v>
      </c>
      <c r="BC22" s="31">
        <f t="shared" si="6"/>
        <v>0.46494993650736044</v>
      </c>
      <c r="BD22" s="31">
        <f t="shared" si="7"/>
        <v>14.83843529590898</v>
      </c>
      <c r="BE22" s="31">
        <v>15.030781427158979</v>
      </c>
      <c r="BF22" s="49">
        <v>0.19832957800000001</v>
      </c>
      <c r="BG22" s="49">
        <v>0.19832957800000001</v>
      </c>
      <c r="BH22" s="49"/>
      <c r="BI22" s="49">
        <v>0.19832957800000001</v>
      </c>
      <c r="BJ22" s="49">
        <v>0.19832957800000001</v>
      </c>
      <c r="BK22" s="16">
        <v>0</v>
      </c>
      <c r="BL22" s="50">
        <v>1.5</v>
      </c>
      <c r="BM22" s="16">
        <v>2.1</v>
      </c>
      <c r="BN22" s="50">
        <v>0.21313103116468873</v>
      </c>
      <c r="BO22" s="9"/>
      <c r="BP22" s="9"/>
      <c r="BQ22" s="53"/>
      <c r="BR22" s="6"/>
      <c r="BS22" s="11">
        <v>61</v>
      </c>
      <c r="BT22" s="48">
        <v>53.620922361914552</v>
      </c>
      <c r="BU22" s="56">
        <v>1.0649999999999999</v>
      </c>
      <c r="BV22" s="16">
        <v>27</v>
      </c>
      <c r="BW22" s="16">
        <v>20</v>
      </c>
      <c r="BX22" s="16">
        <v>24</v>
      </c>
      <c r="BY22" s="16">
        <v>25</v>
      </c>
      <c r="BZ22" s="16">
        <v>18</v>
      </c>
      <c r="CA22" s="16">
        <v>21</v>
      </c>
      <c r="CB22" s="16">
        <v>20</v>
      </c>
      <c r="CC22" s="16">
        <v>15</v>
      </c>
      <c r="CD22" s="16">
        <v>17</v>
      </c>
      <c r="CE22" s="16">
        <v>16</v>
      </c>
      <c r="CF22" s="16">
        <v>12</v>
      </c>
      <c r="CG22" s="16">
        <v>14</v>
      </c>
      <c r="CH22" s="16">
        <v>14</v>
      </c>
      <c r="CI22" s="16">
        <v>11</v>
      </c>
      <c r="CJ22" s="16">
        <v>13</v>
      </c>
      <c r="CK22" s="49">
        <v>0.7857142857142857</v>
      </c>
      <c r="CL22" s="54">
        <v>0.90861810612805216</v>
      </c>
      <c r="CM22" s="56">
        <v>1.1856185180250618</v>
      </c>
      <c r="CN22" s="56">
        <v>1.0410453378765365</v>
      </c>
      <c r="CO22" s="6">
        <v>18</v>
      </c>
      <c r="CP22" s="14">
        <v>18</v>
      </c>
      <c r="CQ22" s="14">
        <v>15</v>
      </c>
      <c r="CR22" s="4">
        <v>21.3</v>
      </c>
      <c r="CS22" s="7">
        <v>72.599999999999994</v>
      </c>
      <c r="CT22" s="6">
        <v>99</v>
      </c>
      <c r="CU22" s="6">
        <v>100</v>
      </c>
      <c r="CV22" s="9">
        <v>0.99899799599198402</v>
      </c>
      <c r="CW22" s="13"/>
      <c r="CX22" s="13"/>
      <c r="CY22" s="9"/>
      <c r="CZ22" s="34">
        <v>6</v>
      </c>
      <c r="DA22" s="9">
        <v>0.47599999999999998</v>
      </c>
      <c r="DB22" s="13">
        <v>32.53</v>
      </c>
      <c r="DC22" s="13">
        <v>68.109179999999995</v>
      </c>
      <c r="DD22" s="13">
        <v>74.055269999999993</v>
      </c>
      <c r="DE22" s="9">
        <v>0.91970740232261661</v>
      </c>
      <c r="DF22" s="16">
        <v>0</v>
      </c>
      <c r="DG22" s="16">
        <v>0</v>
      </c>
      <c r="DH22" s="16">
        <v>0</v>
      </c>
      <c r="DI22" s="16">
        <v>0</v>
      </c>
      <c r="DJ22" s="16">
        <v>0</v>
      </c>
      <c r="DK22" s="16">
        <v>0</v>
      </c>
      <c r="DL22" s="16">
        <v>1</v>
      </c>
      <c r="DM22" s="16">
        <v>0</v>
      </c>
      <c r="DN22" s="16">
        <v>0</v>
      </c>
      <c r="DO22" s="16">
        <v>0</v>
      </c>
      <c r="DP22" s="16">
        <v>0</v>
      </c>
      <c r="DQ22" s="16">
        <v>0</v>
      </c>
      <c r="DR22" s="16">
        <v>0</v>
      </c>
      <c r="DS22" s="16">
        <v>1</v>
      </c>
      <c r="DT22" s="16">
        <v>0</v>
      </c>
      <c r="DU22" s="16">
        <v>1</v>
      </c>
      <c r="DV22" s="16">
        <v>0</v>
      </c>
      <c r="DW22" s="16">
        <v>0</v>
      </c>
      <c r="DX22" s="16">
        <v>0</v>
      </c>
      <c r="DY22" s="16">
        <v>0</v>
      </c>
      <c r="DZ22" s="3" t="s">
        <v>422</v>
      </c>
      <c r="EA22" s="3" t="s">
        <v>66</v>
      </c>
      <c r="EB22" s="50">
        <v>9.8530936040810815</v>
      </c>
      <c r="EC22" s="55">
        <v>9853093.6040810812</v>
      </c>
      <c r="ED22" s="55">
        <v>9775591.4940000009</v>
      </c>
      <c r="EE22" s="57">
        <v>5217331.6401053276</v>
      </c>
      <c r="EF22" s="57">
        <v>4558259.8538946724</v>
      </c>
      <c r="EG22" s="55">
        <v>5051957.44148276</v>
      </c>
      <c r="EH22" s="21">
        <v>1106900</v>
      </c>
      <c r="EI22" s="57">
        <v>599939.80000000005</v>
      </c>
      <c r="EJ22" s="57">
        <v>506960.19999999995</v>
      </c>
      <c r="EK22" s="59">
        <v>11.3</v>
      </c>
      <c r="EL22" s="60">
        <v>0.54200000000000004</v>
      </c>
      <c r="EM22" s="56">
        <v>0.45799999999999996</v>
      </c>
      <c r="EN22" s="30">
        <f t="shared" si="8"/>
        <v>6.1246000000000009</v>
      </c>
      <c r="EO22" s="30">
        <f t="shared" si="9"/>
        <v>5.1753999999999998</v>
      </c>
      <c r="EP22" s="57">
        <f t="shared" si="10"/>
        <v>4617391.8401053278</v>
      </c>
      <c r="EQ22" s="57">
        <f t="shared" si="11"/>
        <v>4051299.6538946722</v>
      </c>
      <c r="ER22" s="56">
        <f t="shared" si="12"/>
        <v>1.1397310084595813</v>
      </c>
      <c r="ES22" s="31">
        <v>80</v>
      </c>
      <c r="ET22" s="31">
        <v>0</v>
      </c>
      <c r="EU22" s="18">
        <v>0.5</v>
      </c>
      <c r="EV22" s="55">
        <v>0</v>
      </c>
      <c r="EW22" s="55">
        <v>0</v>
      </c>
      <c r="EX22" s="55">
        <v>0</v>
      </c>
      <c r="EY22" s="55">
        <v>0</v>
      </c>
      <c r="EZ22" s="31">
        <v>0</v>
      </c>
      <c r="FA22" s="31">
        <v>0</v>
      </c>
      <c r="FB22" s="31">
        <v>0</v>
      </c>
      <c r="FC22" s="31">
        <v>0</v>
      </c>
      <c r="FD22" s="31">
        <v>0</v>
      </c>
      <c r="FE22" s="61">
        <v>0.374</v>
      </c>
      <c r="FF22" s="16">
        <v>0</v>
      </c>
      <c r="FG22" s="16">
        <v>0</v>
      </c>
      <c r="FH22" s="50">
        <v>0.1</v>
      </c>
      <c r="FI22" s="48">
        <f t="shared" si="3"/>
        <v>-2.3025850929940455</v>
      </c>
      <c r="FJ22" s="27">
        <v>-4.0450724157024207E-2</v>
      </c>
      <c r="FK22" s="27">
        <v>8.1421230936513392E-2</v>
      </c>
      <c r="FL22" s="31">
        <v>0.1</v>
      </c>
      <c r="FM22" s="30">
        <v>0</v>
      </c>
      <c r="FN22" s="30">
        <v>0</v>
      </c>
      <c r="FO22" s="31">
        <v>0.1</v>
      </c>
      <c r="FP22" s="31">
        <v>0.1</v>
      </c>
      <c r="FQ22" s="48">
        <v>0.80265502616216045</v>
      </c>
      <c r="FR22" s="48">
        <v>0.72099727080968612</v>
      </c>
      <c r="FS22" s="48">
        <v>0.7277666967310078</v>
      </c>
      <c r="FT22" s="48">
        <v>0.63460134868262663</v>
      </c>
      <c r="FU22" s="48">
        <v>0.593488314664399</v>
      </c>
      <c r="FV22" s="31">
        <v>1.7003175563333335</v>
      </c>
      <c r="FW22" s="30">
        <v>2.8080266713529412</v>
      </c>
      <c r="FX22" s="31">
        <v>19.814543546000003</v>
      </c>
      <c r="FY22" s="31">
        <v>19.343638523333333</v>
      </c>
      <c r="FZ22" s="31">
        <v>19.948466686470589</v>
      </c>
      <c r="GA22" s="31">
        <v>7.8888595323636359</v>
      </c>
      <c r="GB22" s="31">
        <v>8.9502769537647069</v>
      </c>
      <c r="GC22" s="31">
        <v>35.911476446470587</v>
      </c>
      <c r="GD22" s="31">
        <v>9.8796191371176469</v>
      </c>
      <c r="GE22" s="31">
        <v>45.791095583588231</v>
      </c>
      <c r="GF22" s="31">
        <v>9.1346214478620027</v>
      </c>
      <c r="GG22" s="31">
        <v>68.851219510000007</v>
      </c>
      <c r="GH22" s="21">
        <v>12.7</v>
      </c>
      <c r="GI22" s="44">
        <v>-0.76558628966688036</v>
      </c>
    </row>
    <row r="23" spans="1:191" ht="14" customHeight="1" x14ac:dyDescent="0.15">
      <c r="A23" s="16" t="s">
        <v>533</v>
      </c>
      <c r="B23" s="21" t="s">
        <v>800</v>
      </c>
      <c r="C23" s="33">
        <v>1.0810810810810811</v>
      </c>
      <c r="D23" s="20">
        <v>1</v>
      </c>
      <c r="E23" s="20">
        <v>1</v>
      </c>
      <c r="F23" s="20">
        <v>1</v>
      </c>
      <c r="G23" s="20">
        <v>1</v>
      </c>
      <c r="H23" s="31">
        <v>9.85</v>
      </c>
      <c r="I23" s="31">
        <v>9.8421052631578956</v>
      </c>
      <c r="J23" s="31">
        <v>8.8000000000000007</v>
      </c>
      <c r="K23" s="31">
        <v>8</v>
      </c>
      <c r="L23" s="31">
        <v>8</v>
      </c>
      <c r="M23" s="31">
        <v>8</v>
      </c>
      <c r="N23" s="31">
        <v>1</v>
      </c>
      <c r="O23" s="21">
        <v>89</v>
      </c>
      <c r="P23" s="55">
        <v>14893.785069</v>
      </c>
      <c r="Q23" s="57">
        <v>16016.029694000001</v>
      </c>
      <c r="R23" s="57">
        <v>24558.911349000002</v>
      </c>
      <c r="S23" s="57">
        <v>31750.131268000001</v>
      </c>
      <c r="T23" s="57">
        <v>25203.049480000001</v>
      </c>
      <c r="U23" s="57">
        <v>32126.661080000002</v>
      </c>
      <c r="V23" s="55">
        <v>23520.113538315793</v>
      </c>
      <c r="W23" s="50">
        <v>1.6313044830694332</v>
      </c>
      <c r="X23" s="31">
        <v>2.1566341094750063</v>
      </c>
      <c r="Y23" s="17">
        <v>25.044444444444441</v>
      </c>
      <c r="Z23" s="31">
        <v>8.3694231719375001</v>
      </c>
      <c r="AA23" s="26">
        <v>33</v>
      </c>
      <c r="AB23" s="49">
        <v>0</v>
      </c>
      <c r="AC23" s="49">
        <v>1E-3</v>
      </c>
      <c r="AD23" s="48"/>
      <c r="AE23" s="49">
        <v>1E-3</v>
      </c>
      <c r="AF23" s="55">
        <v>11556.805555555555</v>
      </c>
      <c r="AG23" s="55">
        <f t="shared" si="0"/>
        <v>11556805.555555554</v>
      </c>
      <c r="AH23" s="50">
        <v>1.1489892713574581</v>
      </c>
      <c r="AI23" s="39">
        <v>0.696242733009243</v>
      </c>
      <c r="AJ23" s="39">
        <v>0.14455685052498798</v>
      </c>
      <c r="AK23" s="39">
        <v>0.45456008774314299</v>
      </c>
      <c r="AL23" s="39">
        <v>0.431786557092458</v>
      </c>
      <c r="AM23" s="40">
        <v>0</v>
      </c>
      <c r="AN23" s="40">
        <v>0</v>
      </c>
      <c r="AO23" s="41">
        <v>0</v>
      </c>
      <c r="AP23" s="39">
        <f>AVERAGE(AV23,AK23,AN23)</f>
        <v>2.0334493947810475</v>
      </c>
      <c r="AQ23" s="40">
        <v>0.696242733009243</v>
      </c>
      <c r="AR23" s="40">
        <v>0.14455685052498798</v>
      </c>
      <c r="AS23" s="41">
        <v>0.45456008774314299</v>
      </c>
      <c r="AT23" s="39">
        <f>AVERAGE(AI23,AO23,AR23)</f>
        <v>0.28026652784474365</v>
      </c>
      <c r="AU23" s="39">
        <v>3</v>
      </c>
      <c r="AV23" s="48">
        <v>5.6457880965999996</v>
      </c>
      <c r="AW23" s="55">
        <f t="shared" si="4"/>
        <v>0</v>
      </c>
      <c r="AX23" s="48">
        <v>5.6457880965999996</v>
      </c>
      <c r="AY23" s="48">
        <v>2.8539958371000003</v>
      </c>
      <c r="AZ23" s="48">
        <v>8.4997839336999998</v>
      </c>
      <c r="BA23" s="56">
        <v>0.65929968042368403</v>
      </c>
      <c r="BB23" s="31">
        <f t="shared" si="5"/>
        <v>3.7222662878282189</v>
      </c>
      <c r="BC23" s="31">
        <f t="shared" si="6"/>
        <v>1.8816385433305547</v>
      </c>
      <c r="BD23" s="31">
        <f t="shared" si="7"/>
        <v>5.6039048311587738</v>
      </c>
      <c r="BE23" s="31">
        <v>5.6039048311587738</v>
      </c>
      <c r="BF23" s="49">
        <v>8.4108641999999997E-2</v>
      </c>
      <c r="BG23" s="49">
        <v>8.4108641999999997E-2</v>
      </c>
      <c r="BH23" s="49">
        <v>0.1077</v>
      </c>
      <c r="BI23" s="49">
        <v>8.4108641999999997E-2</v>
      </c>
      <c r="BJ23" s="49">
        <v>8.4108641999999997E-2</v>
      </c>
      <c r="BK23" s="16">
        <v>0</v>
      </c>
      <c r="BL23" s="50">
        <v>24.9</v>
      </c>
      <c r="BM23" s="16">
        <v>0</v>
      </c>
      <c r="BN23" s="50">
        <v>0</v>
      </c>
      <c r="BO23" s="9">
        <v>0.874</v>
      </c>
      <c r="BP23" s="9"/>
      <c r="BQ23" s="53">
        <v>0.23551767700000001</v>
      </c>
      <c r="BR23" s="6">
        <v>6</v>
      </c>
      <c r="BS23" s="11">
        <v>18</v>
      </c>
      <c r="BT23" s="48">
        <v>51.092660907802554</v>
      </c>
      <c r="BU23" s="56">
        <v>1.05</v>
      </c>
      <c r="BV23" s="16">
        <v>11</v>
      </c>
      <c r="BW23" s="16">
        <v>8</v>
      </c>
      <c r="BX23" s="16">
        <v>10</v>
      </c>
      <c r="BY23" s="16">
        <v>9</v>
      </c>
      <c r="BZ23" s="16">
        <v>6</v>
      </c>
      <c r="CA23" s="16">
        <v>7</v>
      </c>
      <c r="CB23" s="16">
        <v>7</v>
      </c>
      <c r="CC23" s="16">
        <v>5</v>
      </c>
      <c r="CD23" s="16">
        <v>6</v>
      </c>
      <c r="CE23" s="16">
        <v>5</v>
      </c>
      <c r="CF23" s="16">
        <v>4</v>
      </c>
      <c r="CG23" s="16">
        <v>5</v>
      </c>
      <c r="CH23" s="16">
        <v>5</v>
      </c>
      <c r="CI23" s="16">
        <v>4</v>
      </c>
      <c r="CJ23" s="16">
        <v>5</v>
      </c>
      <c r="CK23" s="49">
        <v>0.8</v>
      </c>
      <c r="CL23" s="54">
        <v>0.86135311614678611</v>
      </c>
      <c r="CM23" s="56">
        <v>1.0764026942956706</v>
      </c>
      <c r="CN23" s="56">
        <v>1.0170094037853037</v>
      </c>
      <c r="CO23" s="6">
        <v>8</v>
      </c>
      <c r="CP23" s="14"/>
      <c r="CQ23" s="14"/>
      <c r="CR23" s="4"/>
      <c r="CS23" s="7">
        <v>74.599999999999994</v>
      </c>
      <c r="CT23" s="6"/>
      <c r="CU23" s="6"/>
      <c r="CV23" s="9"/>
      <c r="CW23" s="13">
        <v>75.7</v>
      </c>
      <c r="CX23" s="13">
        <v>79.83</v>
      </c>
      <c r="CY23" s="9">
        <v>0.94826506325942639</v>
      </c>
      <c r="CZ23" s="34">
        <v>23</v>
      </c>
      <c r="DA23" s="9">
        <f>DB23/(100-DB23)</f>
        <v>0.56739811912225713</v>
      </c>
      <c r="DB23" s="13">
        <v>36.200000000000003</v>
      </c>
      <c r="DC23" s="13">
        <v>60.939430000000002</v>
      </c>
      <c r="DD23" s="13">
        <v>73.459500000000006</v>
      </c>
      <c r="DE23" s="9">
        <v>0.82956499840047915</v>
      </c>
      <c r="DF23" s="16">
        <v>0</v>
      </c>
      <c r="DG23" s="16">
        <v>0</v>
      </c>
      <c r="DH23" s="16">
        <v>0</v>
      </c>
      <c r="DI23" s="16">
        <v>0</v>
      </c>
      <c r="DJ23" s="16">
        <v>0</v>
      </c>
      <c r="DK23" s="16">
        <v>0</v>
      </c>
      <c r="DL23" s="16">
        <v>0</v>
      </c>
      <c r="DM23" s="16">
        <v>0</v>
      </c>
      <c r="DN23" s="16">
        <v>1</v>
      </c>
      <c r="DO23" s="16">
        <v>0</v>
      </c>
      <c r="DP23" s="16">
        <v>0</v>
      </c>
      <c r="DQ23" s="16">
        <v>0</v>
      </c>
      <c r="DR23" s="16">
        <v>0</v>
      </c>
      <c r="DS23" s="16">
        <v>0</v>
      </c>
      <c r="DT23" s="16">
        <v>0</v>
      </c>
      <c r="DU23" s="16">
        <v>0</v>
      </c>
      <c r="DV23" s="16">
        <v>0</v>
      </c>
      <c r="DW23" s="16">
        <v>0</v>
      </c>
      <c r="DX23" s="16">
        <v>0</v>
      </c>
      <c r="DY23" s="16">
        <v>0</v>
      </c>
      <c r="DZ23" s="3" t="s">
        <v>399</v>
      </c>
      <c r="EA23" s="3" t="s">
        <v>67</v>
      </c>
      <c r="EB23" s="50">
        <v>10.058236263513512</v>
      </c>
      <c r="EC23" s="55">
        <v>10058236.263513513</v>
      </c>
      <c r="ED23" s="55">
        <v>10478650</v>
      </c>
      <c r="EE23" s="57">
        <v>5350845.4881094843</v>
      </c>
      <c r="EF23" s="57">
        <v>5127804.5118905148</v>
      </c>
      <c r="EG23" s="55">
        <v>4196573.6686206898</v>
      </c>
      <c r="EH23" s="21">
        <v>882100</v>
      </c>
      <c r="EI23" s="57">
        <v>431346.89999999997</v>
      </c>
      <c r="EJ23" s="57">
        <v>450753.10000000003</v>
      </c>
      <c r="EK23" s="59">
        <v>8.5</v>
      </c>
      <c r="EL23" s="60">
        <v>0.48899999999999999</v>
      </c>
      <c r="EM23" s="56">
        <v>0.51100000000000001</v>
      </c>
      <c r="EN23" s="30">
        <f t="shared" si="8"/>
        <v>4.1565000000000003</v>
      </c>
      <c r="EO23" s="30">
        <f t="shared" si="9"/>
        <v>4.3434999999999997</v>
      </c>
      <c r="EP23" s="57">
        <f t="shared" si="10"/>
        <v>4919498.5881094839</v>
      </c>
      <c r="EQ23" s="57">
        <f t="shared" si="11"/>
        <v>4677051.4118905151</v>
      </c>
      <c r="ER23" s="56">
        <f t="shared" si="12"/>
        <v>1.0518376119626551</v>
      </c>
      <c r="ES23" s="31">
        <v>75</v>
      </c>
      <c r="ET23" s="31">
        <v>0</v>
      </c>
      <c r="EU23" s="18">
        <v>3</v>
      </c>
      <c r="EV23" s="55">
        <v>0</v>
      </c>
      <c r="EW23" s="55">
        <v>0</v>
      </c>
      <c r="EX23" s="55">
        <v>0</v>
      </c>
      <c r="EY23" s="55">
        <v>0</v>
      </c>
      <c r="EZ23" s="31">
        <v>0</v>
      </c>
      <c r="FA23" s="31">
        <v>0</v>
      </c>
      <c r="FB23" s="31">
        <v>0</v>
      </c>
      <c r="FC23" s="31">
        <v>0</v>
      </c>
      <c r="FD23" s="31">
        <v>0</v>
      </c>
      <c r="FE23" s="61">
        <v>0.58899999999999997</v>
      </c>
      <c r="FF23" s="16">
        <v>0</v>
      </c>
      <c r="FG23" s="16">
        <v>0</v>
      </c>
      <c r="FH23" s="50">
        <v>0.1</v>
      </c>
      <c r="FI23" s="48">
        <f t="shared" si="3"/>
        <v>-2.3025850929940455</v>
      </c>
      <c r="FJ23" s="27">
        <v>1.0380547143027445</v>
      </c>
      <c r="FK23" s="27">
        <v>0.92047808993820901</v>
      </c>
      <c r="FL23" s="31">
        <v>7</v>
      </c>
      <c r="FM23" s="30">
        <v>1.8571428571428572</v>
      </c>
      <c r="FN23" s="30">
        <v>1</v>
      </c>
      <c r="FO23" s="31">
        <v>13</v>
      </c>
      <c r="FP23" s="31">
        <v>7</v>
      </c>
      <c r="FQ23" s="48">
        <v>0.80265502616216045</v>
      </c>
      <c r="FR23" s="48">
        <v>-2.6076677941721419E-2</v>
      </c>
      <c r="FS23" s="48">
        <v>-0.22837968971242389</v>
      </c>
      <c r="FT23" s="48">
        <v>-0.17903696777803482</v>
      </c>
      <c r="FU23" s="48">
        <v>0.25792795613363789</v>
      </c>
      <c r="FV23" s="31">
        <v>1.4534540666499995</v>
      </c>
      <c r="FW23" s="30">
        <v>1.2163125247894737</v>
      </c>
      <c r="FX23" s="31">
        <v>21.880415271500002</v>
      </c>
      <c r="FY23" s="31">
        <v>26.042388643333332</v>
      </c>
      <c r="FZ23" s="31">
        <v>26.186492864285714</v>
      </c>
      <c r="GA23" s="31"/>
      <c r="GB23" s="31"/>
      <c r="GC23" s="31">
        <v>23.81359810857143</v>
      </c>
      <c r="GD23" s="31">
        <v>36.618453487857145</v>
      </c>
      <c r="GE23" s="31">
        <v>60.432051596428579</v>
      </c>
      <c r="GF23" s="31">
        <v>15.825034879040231</v>
      </c>
      <c r="GG23" s="31">
        <v>78.945853659999997</v>
      </c>
      <c r="GH23" s="21">
        <v>4</v>
      </c>
      <c r="GI23" s="44">
        <v>1.3298397891036566</v>
      </c>
    </row>
    <row r="24" spans="1:191" ht="14" customHeight="1" x14ac:dyDescent="0.15">
      <c r="A24" s="16" t="s">
        <v>421</v>
      </c>
      <c r="B24" s="21" t="s">
        <v>801</v>
      </c>
      <c r="C24" s="33">
        <v>1.2678571428571428</v>
      </c>
      <c r="D24" s="20">
        <v>1.5</v>
      </c>
      <c r="E24" s="20">
        <v>1.5</v>
      </c>
      <c r="F24" s="20">
        <v>1.5</v>
      </c>
      <c r="G24" s="20">
        <v>1.5</v>
      </c>
      <c r="H24" s="31"/>
      <c r="I24" s="31"/>
      <c r="J24" s="31"/>
      <c r="K24" s="31"/>
      <c r="L24" s="31"/>
      <c r="M24" s="31"/>
      <c r="N24" s="31">
        <v>4.0249999999999995</v>
      </c>
      <c r="O24" s="21">
        <v>24</v>
      </c>
      <c r="P24" s="55">
        <v>4394.0850698000004</v>
      </c>
      <c r="Q24" s="57">
        <v>4631.9392205000004</v>
      </c>
      <c r="R24" s="57">
        <v>6337.4899327000003</v>
      </c>
      <c r="S24" s="57">
        <v>9117.4812750000001</v>
      </c>
      <c r="T24" s="57">
        <v>4181.0104739999997</v>
      </c>
      <c r="U24" s="57">
        <v>6254.3420729999998</v>
      </c>
      <c r="V24" s="55">
        <v>6393.2197312736853</v>
      </c>
      <c r="W24" s="50">
        <v>2.7211859941418983</v>
      </c>
      <c r="X24" s="31">
        <v>2.0817805507357683</v>
      </c>
      <c r="Y24" s="17">
        <v>17.899999999999999</v>
      </c>
      <c r="Z24" s="31"/>
      <c r="AA24" s="26">
        <v>59.6</v>
      </c>
      <c r="AB24" s="49">
        <v>1.7624936000000001E-2</v>
      </c>
      <c r="AC24" s="49">
        <v>1.7624936000000001E-2</v>
      </c>
      <c r="AD24" s="48">
        <v>6.1860562441081068</v>
      </c>
      <c r="AE24" s="48">
        <v>6.1860562441081068</v>
      </c>
      <c r="AG24" s="55">
        <f t="shared" si="0"/>
        <v>0</v>
      </c>
      <c r="AH24" s="50">
        <v>0</v>
      </c>
      <c r="AI24" s="39">
        <v>0</v>
      </c>
      <c r="AJ24" s="39">
        <v>0</v>
      </c>
      <c r="AK24" s="39">
        <v>0</v>
      </c>
      <c r="AL24" s="39">
        <v>0</v>
      </c>
      <c r="AM24" s="40">
        <v>0</v>
      </c>
      <c r="AN24" s="40">
        <v>0</v>
      </c>
      <c r="AO24" s="41">
        <v>0</v>
      </c>
      <c r="AP24" s="39">
        <f>AVERAGE(AV24,AK24,AN24)</f>
        <v>2.1124202168515152</v>
      </c>
      <c r="AQ24" s="40">
        <v>0</v>
      </c>
      <c r="AR24" s="40">
        <v>0</v>
      </c>
      <c r="AS24" s="41">
        <v>0</v>
      </c>
      <c r="AT24" s="39">
        <f>AVERAGE(AI24,AO24,AR24)</f>
        <v>0</v>
      </c>
      <c r="AU24" s="39">
        <v>3</v>
      </c>
      <c r="AV24" s="48">
        <v>6.3372606505545459</v>
      </c>
      <c r="AW24" s="55">
        <f t="shared" si="4"/>
        <v>1</v>
      </c>
      <c r="AX24" s="48">
        <v>0</v>
      </c>
      <c r="AY24" s="48">
        <v>0.13626761388</v>
      </c>
      <c r="AZ24" s="48">
        <v>0.13626761388</v>
      </c>
      <c r="BA24" s="56">
        <v>0.54274693473448266</v>
      </c>
      <c r="BB24" s="31">
        <f t="shared" si="5"/>
        <v>0</v>
      </c>
      <c r="BC24" s="31">
        <f t="shared" si="6"/>
        <v>7.3958829736952045E-2</v>
      </c>
      <c r="BD24" s="31">
        <f t="shared" si="7"/>
        <v>7.3958829736952045E-2</v>
      </c>
      <c r="BE24" s="31">
        <v>6.2600150738450591</v>
      </c>
      <c r="BF24" s="49">
        <v>9.1263707999999999E-2</v>
      </c>
      <c r="BG24" s="49">
        <v>9.1263707999999999E-2</v>
      </c>
      <c r="BH24" s="49">
        <v>0.3367</v>
      </c>
      <c r="BI24" s="49">
        <v>0.10888864400000001</v>
      </c>
      <c r="BJ24" s="49">
        <v>0.10888864400000001</v>
      </c>
      <c r="BK24" s="16">
        <v>0</v>
      </c>
      <c r="BL24" s="50">
        <v>13.6</v>
      </c>
      <c r="BM24" s="16">
        <v>17.8</v>
      </c>
      <c r="BN24" s="50">
        <v>89.041362321469592</v>
      </c>
      <c r="BO24" s="9">
        <v>0.50700000000000001</v>
      </c>
      <c r="BP24" s="9">
        <v>0.63200000000000001</v>
      </c>
      <c r="BQ24" s="53">
        <v>0.59967957299999997</v>
      </c>
      <c r="BR24" s="6">
        <v>73</v>
      </c>
      <c r="BS24" s="11">
        <v>78</v>
      </c>
      <c r="BT24" s="48">
        <v>49.762070814898372</v>
      </c>
      <c r="BU24" s="56">
        <v>1.03</v>
      </c>
      <c r="BV24" s="16">
        <v>46</v>
      </c>
      <c r="BW24" s="16">
        <v>39</v>
      </c>
      <c r="BX24" s="16">
        <v>43</v>
      </c>
      <c r="BY24" s="16">
        <v>38</v>
      </c>
      <c r="BZ24" s="16">
        <v>27</v>
      </c>
      <c r="CA24" s="16">
        <v>33</v>
      </c>
      <c r="CB24" s="16">
        <v>30</v>
      </c>
      <c r="CC24" s="16">
        <v>24</v>
      </c>
      <c r="CD24" s="16">
        <v>27</v>
      </c>
      <c r="CE24" s="16">
        <v>24</v>
      </c>
      <c r="CF24" s="16">
        <v>20</v>
      </c>
      <c r="CG24" s="16">
        <v>22</v>
      </c>
      <c r="CH24" s="16">
        <v>21</v>
      </c>
      <c r="CI24" s="16">
        <v>18</v>
      </c>
      <c r="CJ24" s="16">
        <v>19</v>
      </c>
      <c r="CK24" s="49">
        <v>0.8571428571428571</v>
      </c>
      <c r="CL24" s="54">
        <v>0.94936786212601332</v>
      </c>
      <c r="CM24" s="56">
        <v>1.0522649773426487</v>
      </c>
      <c r="CN24" s="56">
        <v>1.0118647319462537</v>
      </c>
      <c r="CO24" s="6">
        <v>52</v>
      </c>
      <c r="CP24" s="14">
        <v>52</v>
      </c>
      <c r="CQ24" s="14">
        <v>94</v>
      </c>
      <c r="CR24" s="4">
        <v>78.7</v>
      </c>
      <c r="CS24" s="7">
        <v>34.299999999999997</v>
      </c>
      <c r="CT24" s="6">
        <v>94</v>
      </c>
      <c r="CU24" s="6">
        <v>96</v>
      </c>
      <c r="CV24" s="9"/>
      <c r="CW24" s="13">
        <v>35.200000000000003</v>
      </c>
      <c r="CX24" s="13">
        <v>32.82</v>
      </c>
      <c r="CY24" s="9">
        <v>1.0725167580743449</v>
      </c>
      <c r="CZ24" s="34">
        <v>18</v>
      </c>
      <c r="DA24" s="9">
        <v>0.125</v>
      </c>
      <c r="DB24" s="13">
        <v>11.11</v>
      </c>
      <c r="DC24" s="13">
        <v>49.02617</v>
      </c>
      <c r="DD24" s="13">
        <v>83.669870000000003</v>
      </c>
      <c r="DE24" s="9">
        <v>0.58594772526836725</v>
      </c>
      <c r="DF24" s="16">
        <v>0</v>
      </c>
      <c r="DG24" s="16">
        <v>0</v>
      </c>
      <c r="DH24" s="16">
        <v>1</v>
      </c>
      <c r="DI24" s="16">
        <v>0</v>
      </c>
      <c r="DJ24" s="16">
        <v>0</v>
      </c>
      <c r="DK24" s="16">
        <v>0</v>
      </c>
      <c r="DL24" s="16">
        <v>0</v>
      </c>
      <c r="DM24" s="16">
        <v>0</v>
      </c>
      <c r="DN24" s="16">
        <v>0</v>
      </c>
      <c r="DO24" s="16">
        <v>0</v>
      </c>
      <c r="DP24" s="16">
        <v>0</v>
      </c>
      <c r="DQ24" s="16">
        <v>0</v>
      </c>
      <c r="DR24" s="16">
        <v>0</v>
      </c>
      <c r="DS24" s="16">
        <v>0</v>
      </c>
      <c r="DT24" s="16">
        <v>0</v>
      </c>
      <c r="DU24" s="16">
        <v>0</v>
      </c>
      <c r="DV24" s="16">
        <v>1</v>
      </c>
      <c r="DW24" s="16">
        <v>0</v>
      </c>
      <c r="DX24" s="16">
        <v>0</v>
      </c>
      <c r="DY24" s="16">
        <v>0</v>
      </c>
      <c r="DZ24" s="3" t="s">
        <v>401</v>
      </c>
      <c r="EA24" s="3" t="s">
        <v>68</v>
      </c>
      <c r="EB24" s="50">
        <v>0.19990709414054053</v>
      </c>
      <c r="EC24" s="55">
        <v>199907.09414054052</v>
      </c>
      <c r="ED24" s="55">
        <v>291800</v>
      </c>
      <c r="EE24" s="57">
        <v>144676.64236049997</v>
      </c>
      <c r="EF24" s="57">
        <v>147123.3576395</v>
      </c>
      <c r="EG24" s="55">
        <v>77792.065802758618</v>
      </c>
      <c r="EH24" s="21">
        <v>40600</v>
      </c>
      <c r="EI24" s="57">
        <v>20503</v>
      </c>
      <c r="EJ24" s="57">
        <v>20097</v>
      </c>
      <c r="EK24" s="59">
        <v>14.4</v>
      </c>
      <c r="EL24" s="60">
        <v>0.505</v>
      </c>
      <c r="EM24" s="56">
        <v>0.495</v>
      </c>
      <c r="EN24" s="30">
        <f t="shared" si="8"/>
        <v>7.2720000000000002</v>
      </c>
      <c r="EO24" s="30">
        <f t="shared" si="9"/>
        <v>7.1280000000000001</v>
      </c>
      <c r="EP24" s="57">
        <f t="shared" si="10"/>
        <v>124173.64236049997</v>
      </c>
      <c r="EQ24" s="57">
        <f t="shared" si="11"/>
        <v>127026.3576395</v>
      </c>
      <c r="ER24" s="56">
        <f t="shared" si="12"/>
        <v>0.97754233584264449</v>
      </c>
      <c r="ES24" s="31">
        <v>76.599999999999994</v>
      </c>
      <c r="ET24" s="31">
        <v>0</v>
      </c>
      <c r="EU24" s="18">
        <v>0.1</v>
      </c>
      <c r="EV24" s="55">
        <v>0</v>
      </c>
      <c r="EW24" s="55">
        <v>0</v>
      </c>
      <c r="EX24" s="55">
        <v>0</v>
      </c>
      <c r="EY24" s="55">
        <v>0</v>
      </c>
      <c r="EZ24" s="31">
        <v>0</v>
      </c>
      <c r="FA24" s="31">
        <v>0</v>
      </c>
      <c r="FB24" s="31">
        <v>0</v>
      </c>
      <c r="FC24" s="31">
        <v>14.000000000000002</v>
      </c>
      <c r="FD24" s="31">
        <v>9.4</v>
      </c>
      <c r="FE24" s="61"/>
      <c r="FF24" s="16">
        <v>0</v>
      </c>
      <c r="FG24" s="16">
        <v>0</v>
      </c>
      <c r="FH24" s="50">
        <v>0.1</v>
      </c>
      <c r="FI24" s="48">
        <f t="shared" si="3"/>
        <v>-2.3025850929940455</v>
      </c>
      <c r="FJ24" s="27">
        <v>0.48164339754450403</v>
      </c>
      <c r="FK24" s="27">
        <v>0.29693245553058861</v>
      </c>
      <c r="FL24" s="31">
        <v>0.1</v>
      </c>
      <c r="FM24" s="30">
        <v>0</v>
      </c>
      <c r="FN24" s="30">
        <v>0</v>
      </c>
      <c r="FO24" s="31">
        <v>0.1</v>
      </c>
      <c r="FP24" s="31">
        <v>0.1</v>
      </c>
      <c r="FQ24" s="48">
        <v>0.80265502616216045</v>
      </c>
      <c r="FR24" s="48">
        <v>0.72099727080968612</v>
      </c>
      <c r="FS24" s="48">
        <v>0.7277666967310078</v>
      </c>
      <c r="FT24" s="48">
        <v>0.63460134868262663</v>
      </c>
      <c r="FU24" s="48">
        <v>0.63659055958321398</v>
      </c>
      <c r="FV24" s="31">
        <v>1.092286477611111</v>
      </c>
      <c r="FW24" s="30">
        <v>1.2068290856842105</v>
      </c>
      <c r="FX24" s="31">
        <v>14.16529749105263</v>
      </c>
      <c r="FY24" s="31"/>
      <c r="FZ24" s="31">
        <v>19.876242817500003</v>
      </c>
      <c r="GA24" s="31">
        <v>1.0674135235714286</v>
      </c>
      <c r="GB24" s="31">
        <v>44.030425404999995</v>
      </c>
      <c r="GC24" s="31">
        <v>16.786072980625001</v>
      </c>
      <c r="GD24" s="31">
        <v>19.892022613749997</v>
      </c>
      <c r="GE24" s="31">
        <v>36.678095594374994</v>
      </c>
      <c r="GF24" s="31">
        <v>7.290227341172745</v>
      </c>
      <c r="GG24" s="31">
        <v>75.441609760000006</v>
      </c>
      <c r="GH24" s="21">
        <v>18.7</v>
      </c>
      <c r="GI24" s="44">
        <v>-0.27378461977441099</v>
      </c>
    </row>
    <row r="25" spans="1:191" ht="14" customHeight="1" x14ac:dyDescent="0.15">
      <c r="A25" s="16" t="s">
        <v>584</v>
      </c>
      <c r="B25" s="21" t="s">
        <v>802</v>
      </c>
      <c r="C25" s="33">
        <v>4.3513513513513518</v>
      </c>
      <c r="D25" s="20">
        <v>2</v>
      </c>
      <c r="E25" s="20">
        <v>2</v>
      </c>
      <c r="F25" s="20">
        <v>2</v>
      </c>
      <c r="G25" s="20">
        <v>2</v>
      </c>
      <c r="H25" s="31">
        <v>-0.3</v>
      </c>
      <c r="I25" s="31">
        <v>-0.21052631578947367</v>
      </c>
      <c r="J25" s="31">
        <v>6.8</v>
      </c>
      <c r="K25" s="31">
        <v>7</v>
      </c>
      <c r="L25" s="31">
        <v>7</v>
      </c>
      <c r="M25" s="31">
        <v>7</v>
      </c>
      <c r="N25" s="31">
        <v>3.66</v>
      </c>
      <c r="O25" s="21">
        <v>5</v>
      </c>
      <c r="P25" s="55">
        <v>995.33088313999997</v>
      </c>
      <c r="Q25" s="57">
        <v>1045.9244808000001</v>
      </c>
      <c r="R25" s="57">
        <v>1251.5559848</v>
      </c>
      <c r="S25" s="57">
        <v>1380.2380284999999</v>
      </c>
      <c r="T25" s="57">
        <v>1111.8976190000001</v>
      </c>
      <c r="U25" s="57">
        <v>1309.0336219999999</v>
      </c>
      <c r="V25" s="55">
        <v>1206.3943783305265</v>
      </c>
      <c r="W25" s="50">
        <v>1.0940821092315522</v>
      </c>
      <c r="X25" s="31">
        <v>0.86067607312313099</v>
      </c>
      <c r="Y25" s="17"/>
      <c r="Z25" s="31">
        <v>8.7851484468124994</v>
      </c>
      <c r="AA25" s="26">
        <v>38.6</v>
      </c>
      <c r="AB25" s="49">
        <v>9.9836262999999995E-2</v>
      </c>
      <c r="AC25" s="49">
        <v>9.9836262999999995E-2</v>
      </c>
      <c r="AD25" s="48">
        <v>9.6976594878108138</v>
      </c>
      <c r="AE25" s="48">
        <v>9.6976594878108138</v>
      </c>
      <c r="AF25" s="55">
        <v>1542.2777777777778</v>
      </c>
      <c r="AG25" s="55">
        <f t="shared" si="0"/>
        <v>1542277.7777777778</v>
      </c>
      <c r="AH25" s="50">
        <v>0.2988750182960952</v>
      </c>
      <c r="AI25" s="39">
        <v>52.430457960121871</v>
      </c>
      <c r="AJ25" s="39">
        <v>12.528137855740539</v>
      </c>
      <c r="AK25" s="39">
        <v>0</v>
      </c>
      <c r="AL25" s="39">
        <v>21.652865271954138</v>
      </c>
      <c r="AM25" s="40">
        <v>0</v>
      </c>
      <c r="AN25" s="40">
        <v>0</v>
      </c>
      <c r="AO25" s="41">
        <v>0</v>
      </c>
      <c r="AP25" s="39">
        <f>AVERAGE(AV25,AK25,AN25)</f>
        <v>0.99410584601666663</v>
      </c>
      <c r="AQ25" s="40">
        <v>52.430457960121871</v>
      </c>
      <c r="AR25" s="40">
        <v>12.528137855740539</v>
      </c>
      <c r="AS25" s="41">
        <v>0</v>
      </c>
      <c r="AT25" s="39">
        <f>AVERAGE(AI25,AO25,AR25)</f>
        <v>21.652865271954138</v>
      </c>
      <c r="AU25" s="39">
        <v>3</v>
      </c>
      <c r="AV25" s="48">
        <v>2.9823175380499998</v>
      </c>
      <c r="AW25" s="55">
        <f t="shared" si="4"/>
        <v>0</v>
      </c>
      <c r="AX25" s="48">
        <v>2.9823175380499998</v>
      </c>
      <c r="AY25" s="48">
        <v>0.25128178904761905</v>
      </c>
      <c r="AZ25" s="48">
        <v>3.2335993270976187</v>
      </c>
      <c r="BA25" s="56">
        <v>0.15600921971052634</v>
      </c>
      <c r="BB25" s="31">
        <f t="shared" si="5"/>
        <v>0.46526903204019843</v>
      </c>
      <c r="BC25" s="31">
        <f t="shared" si="6"/>
        <v>3.920227583678413E-2</v>
      </c>
      <c r="BD25" s="31">
        <f t="shared" si="7"/>
        <v>0.50447130787698247</v>
      </c>
      <c r="BE25" s="31">
        <v>10.202130795687797</v>
      </c>
      <c r="BF25" s="49">
        <v>0</v>
      </c>
      <c r="BG25" s="49">
        <v>9.9999999999999995E-7</v>
      </c>
      <c r="BH25" s="49">
        <v>8.3900000000000002E-2</v>
      </c>
      <c r="BI25" s="49">
        <v>9.9836262999999995E-2</v>
      </c>
      <c r="BJ25" s="49">
        <v>9.9836262999999995E-2</v>
      </c>
      <c r="BK25" s="16">
        <v>0</v>
      </c>
      <c r="BL25" s="50">
        <v>8.5</v>
      </c>
      <c r="BM25" s="16">
        <v>10.5</v>
      </c>
      <c r="BN25" s="50">
        <v>2.0347746283621628</v>
      </c>
      <c r="BO25" s="9"/>
      <c r="BP25" s="9">
        <v>0.73099999999999998</v>
      </c>
      <c r="BQ25" s="53">
        <v>0.75859802099999996</v>
      </c>
      <c r="BR25" s="6">
        <v>127</v>
      </c>
      <c r="BS25" s="11">
        <v>134</v>
      </c>
      <c r="BT25" s="48">
        <v>51.207028313206322</v>
      </c>
      <c r="BU25" s="56">
        <v>1.0429999999999999</v>
      </c>
      <c r="BV25" s="16">
        <v>189</v>
      </c>
      <c r="BW25" s="16">
        <v>180</v>
      </c>
      <c r="BX25" s="16">
        <v>184</v>
      </c>
      <c r="BY25" s="16">
        <v>166</v>
      </c>
      <c r="BZ25" s="16">
        <v>157</v>
      </c>
      <c r="CA25" s="16">
        <v>162</v>
      </c>
      <c r="CB25" s="16">
        <v>148</v>
      </c>
      <c r="CC25" s="16">
        <v>141</v>
      </c>
      <c r="CD25" s="16">
        <v>144</v>
      </c>
      <c r="CE25" s="16">
        <v>132</v>
      </c>
      <c r="CF25" s="16">
        <v>126</v>
      </c>
      <c r="CG25" s="16">
        <v>129</v>
      </c>
      <c r="CH25" s="16">
        <v>124</v>
      </c>
      <c r="CI25" s="16">
        <v>118</v>
      </c>
      <c r="CJ25" s="16">
        <v>121</v>
      </c>
      <c r="CK25" s="49">
        <v>0.95161290322580649</v>
      </c>
      <c r="CL25" s="54">
        <v>0.98971077924300743</v>
      </c>
      <c r="CM25" s="56">
        <v>1.03827641487624</v>
      </c>
      <c r="CN25" s="56">
        <v>1.0092287191558849</v>
      </c>
      <c r="CO25" s="6">
        <v>840</v>
      </c>
      <c r="CP25" s="14">
        <v>840</v>
      </c>
      <c r="CQ25" s="14">
        <v>410</v>
      </c>
      <c r="CR25" s="4">
        <v>111.8</v>
      </c>
      <c r="CS25" s="7">
        <v>17</v>
      </c>
      <c r="CT25" s="6">
        <v>84</v>
      </c>
      <c r="CU25" s="6">
        <v>78</v>
      </c>
      <c r="CV25" s="9">
        <v>0.50707495892081822</v>
      </c>
      <c r="CW25" s="13">
        <v>11.3</v>
      </c>
      <c r="CX25" s="13">
        <v>25.9</v>
      </c>
      <c r="CY25" s="9">
        <v>0.43629343629343637</v>
      </c>
      <c r="CZ25" s="34">
        <v>22</v>
      </c>
      <c r="DA25" s="9">
        <v>0.122</v>
      </c>
      <c r="DB25" s="13">
        <v>10.84</v>
      </c>
      <c r="DC25" s="13">
        <v>68.118579999999994</v>
      </c>
      <c r="DD25" s="13">
        <v>79.024420000000006</v>
      </c>
      <c r="DE25" s="9">
        <v>0.86199405196520251</v>
      </c>
      <c r="DF25" s="16">
        <v>0</v>
      </c>
      <c r="DG25" s="16">
        <v>0</v>
      </c>
      <c r="DH25" s="16">
        <v>0</v>
      </c>
      <c r="DI25" s="16">
        <v>0</v>
      </c>
      <c r="DJ25" s="16">
        <v>0</v>
      </c>
      <c r="DK25" s="16">
        <v>0</v>
      </c>
      <c r="DL25" s="16">
        <v>0</v>
      </c>
      <c r="DM25" s="16">
        <v>0</v>
      </c>
      <c r="DN25" s="16">
        <v>0</v>
      </c>
      <c r="DO25" s="16">
        <v>0</v>
      </c>
      <c r="DP25" s="16">
        <v>0</v>
      </c>
      <c r="DQ25" s="16">
        <v>1</v>
      </c>
      <c r="DR25" s="16">
        <v>0</v>
      </c>
      <c r="DS25" s="16">
        <v>0</v>
      </c>
      <c r="DT25" s="16">
        <v>0</v>
      </c>
      <c r="DU25" s="16">
        <v>0</v>
      </c>
      <c r="DV25" s="16">
        <v>0</v>
      </c>
      <c r="DW25" s="16">
        <v>0</v>
      </c>
      <c r="DX25" s="16">
        <v>0</v>
      </c>
      <c r="DY25" s="16">
        <v>0</v>
      </c>
      <c r="DZ25" s="3" t="s">
        <v>400</v>
      </c>
      <c r="EA25" s="3" t="s">
        <v>400</v>
      </c>
      <c r="EB25" s="50">
        <v>5.1602766486486482</v>
      </c>
      <c r="EC25" s="55">
        <v>5160276.6486486485</v>
      </c>
      <c r="ED25" s="55">
        <v>7867626</v>
      </c>
      <c r="EE25" s="57">
        <v>3911851.0003726608</v>
      </c>
      <c r="EF25" s="57">
        <v>3955774.9996273392</v>
      </c>
      <c r="EG25" s="55">
        <v>2296181.7463103444</v>
      </c>
      <c r="EH25" s="21">
        <v>187600</v>
      </c>
      <c r="EI25" s="57">
        <v>86296</v>
      </c>
      <c r="EJ25" s="57">
        <v>101304</v>
      </c>
      <c r="EK25" s="59">
        <v>2.4</v>
      </c>
      <c r="EL25" s="60">
        <v>0.46</v>
      </c>
      <c r="EM25" s="56">
        <v>0.54</v>
      </c>
      <c r="EN25" s="30">
        <f t="shared" si="8"/>
        <v>1.1040000000000001</v>
      </c>
      <c r="EO25" s="30">
        <f t="shared" si="9"/>
        <v>1.296</v>
      </c>
      <c r="EP25" s="57">
        <f t="shared" si="10"/>
        <v>3825555.0003726608</v>
      </c>
      <c r="EQ25" s="57">
        <f t="shared" si="11"/>
        <v>3854470.9996273392</v>
      </c>
      <c r="ER25" s="56">
        <f t="shared" si="12"/>
        <v>0.99249806283210484</v>
      </c>
      <c r="ES25" s="31">
        <v>42.8</v>
      </c>
      <c r="ET25" s="31">
        <v>24.4</v>
      </c>
      <c r="EU25" s="18">
        <v>24.4</v>
      </c>
      <c r="EV25" s="55">
        <v>0</v>
      </c>
      <c r="EW25" s="55">
        <v>0</v>
      </c>
      <c r="EX25" s="55">
        <v>0</v>
      </c>
      <c r="EY25" s="55">
        <v>0</v>
      </c>
      <c r="EZ25" s="31">
        <v>0</v>
      </c>
      <c r="FA25" s="31">
        <v>0</v>
      </c>
      <c r="FB25" s="31">
        <v>0</v>
      </c>
      <c r="FC25" s="31">
        <v>32.800000000000004</v>
      </c>
      <c r="FD25" s="31">
        <v>0</v>
      </c>
      <c r="FE25" s="61">
        <v>0.52500000000000002</v>
      </c>
      <c r="FF25" s="16">
        <v>0</v>
      </c>
      <c r="FG25" s="16">
        <v>0</v>
      </c>
      <c r="FH25" s="50">
        <v>0.1</v>
      </c>
      <c r="FI25" s="48">
        <f t="shared" si="3"/>
        <v>-2.3025850929940455</v>
      </c>
      <c r="FJ25" s="27">
        <v>0.64525719160902628</v>
      </c>
      <c r="FK25" s="27">
        <v>0.52576077941286681</v>
      </c>
      <c r="FL25" s="31">
        <v>0.1</v>
      </c>
      <c r="FM25" s="30">
        <v>0</v>
      </c>
      <c r="FN25" s="30">
        <v>0</v>
      </c>
      <c r="FO25" s="31">
        <v>0.1</v>
      </c>
      <c r="FP25" s="31">
        <v>0.1</v>
      </c>
      <c r="FQ25" s="48">
        <v>0.80265502616216045</v>
      </c>
      <c r="FR25" s="48">
        <v>0.72099727080968612</v>
      </c>
      <c r="FS25" s="48">
        <v>0.7277666967310078</v>
      </c>
      <c r="FT25" s="48">
        <v>0.63460134868262663</v>
      </c>
      <c r="FU25" s="48">
        <v>0.68235622435966958</v>
      </c>
      <c r="FV25" s="31">
        <v>0.97898899370000003</v>
      </c>
      <c r="FW25" s="30">
        <v>0.2868723543333333</v>
      </c>
      <c r="FX25" s="31">
        <v>11.379439845187498</v>
      </c>
      <c r="FY25" s="31">
        <v>15.977293015714285</v>
      </c>
      <c r="FZ25" s="31">
        <v>15.977293015714285</v>
      </c>
      <c r="GA25" s="31">
        <v>0.35341047742857146</v>
      </c>
      <c r="GB25" s="31">
        <v>21.580210671428571</v>
      </c>
      <c r="GC25" s="31">
        <v>36.461185929999999</v>
      </c>
      <c r="GD25" s="31">
        <v>19.056583644285716</v>
      </c>
      <c r="GE25" s="31">
        <v>55.517769574285715</v>
      </c>
      <c r="GF25" s="31">
        <v>8.8702367206727022</v>
      </c>
      <c r="GG25" s="31">
        <v>60.075000000000003</v>
      </c>
      <c r="GH25" s="21">
        <v>81</v>
      </c>
      <c r="GI25" s="44">
        <v>-0.60802770097788961</v>
      </c>
    </row>
    <row r="26" spans="1:191" ht="14" customHeight="1" x14ac:dyDescent="0.15">
      <c r="A26" s="16" t="s">
        <v>475</v>
      </c>
      <c r="B26" s="21" t="s">
        <v>803</v>
      </c>
      <c r="C26" s="33"/>
      <c r="D26" s="20"/>
      <c r="E26" s="20"/>
      <c r="F26" s="20"/>
      <c r="G26" s="20"/>
      <c r="H26" s="31"/>
      <c r="I26" s="31"/>
      <c r="J26" s="31"/>
      <c r="K26" s="31"/>
      <c r="L26" s="31"/>
      <c r="M26" s="31"/>
      <c r="N26" s="31"/>
      <c r="O26" s="21"/>
      <c r="P26" s="55">
        <v>26084.113549999998</v>
      </c>
      <c r="Q26" s="57">
        <v>27122.706145</v>
      </c>
      <c r="R26" s="57">
        <v>35006.128557000004</v>
      </c>
      <c r="S26" s="57">
        <v>46052.831974000001</v>
      </c>
      <c r="T26" s="57"/>
      <c r="U26" s="57"/>
      <c r="V26" s="55">
        <v>35156.507212657889</v>
      </c>
      <c r="W26" s="50"/>
      <c r="X26" s="31">
        <v>1.6963888147945112</v>
      </c>
      <c r="Y26" s="17">
        <v>14.8</v>
      </c>
      <c r="Z26" s="31">
        <v>16.866342690000003</v>
      </c>
      <c r="AA26" s="26"/>
      <c r="AB26" s="49">
        <v>0</v>
      </c>
      <c r="AC26" s="49">
        <v>1E-3</v>
      </c>
      <c r="AD26" s="48">
        <v>4.6938171958333323E-2</v>
      </c>
      <c r="AE26" s="48">
        <v>4.6938171958333323E-2</v>
      </c>
      <c r="AG26" s="55">
        <f t="shared" si="0"/>
        <v>0</v>
      </c>
      <c r="AH26" s="50">
        <v>0</v>
      </c>
      <c r="AI26" s="39"/>
      <c r="AJ26" s="39"/>
      <c r="AK26" s="39"/>
      <c r="AL26" s="39"/>
      <c r="AM26" s="40"/>
      <c r="AN26" s="40"/>
      <c r="AO26" s="41"/>
      <c r="AP26" s="39"/>
      <c r="AQ26" s="40"/>
      <c r="AR26" s="40"/>
      <c r="AS26" s="41"/>
      <c r="AT26" s="39"/>
      <c r="AU26" s="39">
        <v>0</v>
      </c>
      <c r="AV26" s="48">
        <v>17.016679414849996</v>
      </c>
      <c r="AW26" s="55">
        <f t="shared" si="4"/>
        <v>1</v>
      </c>
      <c r="AX26" s="48">
        <v>0</v>
      </c>
      <c r="AY26" s="48">
        <v>0.19828886007999996</v>
      </c>
      <c r="AZ26" s="48">
        <v>0.19828886007999996</v>
      </c>
      <c r="BA26" s="56">
        <v>0.27568281657500004</v>
      </c>
      <c r="BB26" s="31">
        <f t="shared" si="5"/>
        <v>0</v>
      </c>
      <c r="BC26" s="31">
        <f t="shared" si="6"/>
        <v>5.4664831442300478E-2</v>
      </c>
      <c r="BD26" s="31">
        <f t="shared" si="7"/>
        <v>5.4664831442300478E-2</v>
      </c>
      <c r="BE26" s="31">
        <v>0.1016030034006338</v>
      </c>
      <c r="BF26" s="49">
        <v>0</v>
      </c>
      <c r="BG26" s="49">
        <v>9.9999999999999995E-7</v>
      </c>
      <c r="BH26" s="49">
        <v>3.5400000000000001E-2</v>
      </c>
      <c r="BI26" s="49">
        <v>0</v>
      </c>
      <c r="BJ26" s="49">
        <v>1E-3</v>
      </c>
      <c r="BK26" s="16">
        <v>0</v>
      </c>
      <c r="BM26" s="16"/>
      <c r="BN26" s="50">
        <v>0</v>
      </c>
      <c r="BO26" s="9"/>
      <c r="BP26" s="9"/>
      <c r="BQ26" s="53"/>
      <c r="BR26" s="6"/>
      <c r="BS26" s="11"/>
      <c r="BU26" s="56"/>
      <c r="BV26" s="16"/>
      <c r="BW26" s="16"/>
      <c r="BX26" s="16"/>
      <c r="BY26" s="16"/>
      <c r="BZ26" s="16"/>
      <c r="CA26" s="16"/>
      <c r="CB26" s="16"/>
      <c r="CC26" s="16"/>
      <c r="CD26" s="16"/>
      <c r="CE26" s="16"/>
      <c r="CF26" s="16"/>
      <c r="CG26" s="16"/>
      <c r="CH26" s="16"/>
      <c r="CI26" s="16"/>
      <c r="CJ26" s="16"/>
      <c r="CK26" s="49"/>
      <c r="CL26" s="49"/>
      <c r="CM26" s="56">
        <v>1.0710326836423683</v>
      </c>
      <c r="CN26" s="56">
        <v>1.0158505019183461</v>
      </c>
      <c r="CO26" s="6"/>
      <c r="CP26" s="14"/>
      <c r="CQ26" s="14"/>
      <c r="CR26" s="4"/>
      <c r="CS26" s="7"/>
      <c r="CT26" s="6"/>
      <c r="CU26" s="6"/>
      <c r="CV26" s="9"/>
      <c r="CW26" s="13"/>
      <c r="CX26" s="13"/>
      <c r="CY26" s="9"/>
      <c r="CZ26" s="34"/>
      <c r="DA26" s="9"/>
      <c r="DB26" s="13"/>
      <c r="DC26" s="13"/>
      <c r="DD26" s="13"/>
      <c r="DE26" s="9"/>
      <c r="DF26" s="16">
        <v>0</v>
      </c>
      <c r="DG26" s="16">
        <v>0</v>
      </c>
      <c r="DH26" s="16">
        <v>1</v>
      </c>
      <c r="DI26" s="16">
        <v>0</v>
      </c>
      <c r="DJ26" s="16">
        <v>0</v>
      </c>
      <c r="DK26" s="16">
        <v>0</v>
      </c>
      <c r="DL26" s="16">
        <v>0</v>
      </c>
      <c r="DM26" s="16">
        <v>0</v>
      </c>
      <c r="DN26" s="16">
        <v>0</v>
      </c>
      <c r="DO26" s="16">
        <v>0</v>
      </c>
      <c r="DP26" s="16">
        <v>1</v>
      </c>
      <c r="DQ26" s="16">
        <v>0</v>
      </c>
      <c r="DR26" s="16">
        <v>0</v>
      </c>
      <c r="DS26" s="16">
        <v>0</v>
      </c>
      <c r="DT26" s="16">
        <v>0</v>
      </c>
      <c r="DU26" s="16">
        <v>0</v>
      </c>
      <c r="DV26" s="16">
        <v>1</v>
      </c>
      <c r="DW26" s="16">
        <v>0</v>
      </c>
      <c r="DX26" s="16">
        <v>0</v>
      </c>
      <c r="DY26" s="16">
        <v>0</v>
      </c>
      <c r="DZ26" s="3" t="s">
        <v>399</v>
      </c>
      <c r="EA26" s="3" t="s">
        <v>69</v>
      </c>
      <c r="EB26" s="50">
        <v>5.877923783513514E-2</v>
      </c>
      <c r="EC26" s="55">
        <v>58779.237835135136</v>
      </c>
      <c r="ED26" s="55">
        <v>63570</v>
      </c>
      <c r="EE26" s="57"/>
      <c r="EF26" s="57"/>
      <c r="EG26" s="55"/>
      <c r="EH26" s="21"/>
      <c r="EI26" s="57"/>
      <c r="EJ26" s="57"/>
      <c r="EK26" s="59"/>
      <c r="EL26" s="60"/>
      <c r="EM26" s="56"/>
      <c r="EN26" s="30"/>
      <c r="EO26" s="30"/>
      <c r="EP26" s="57"/>
      <c r="EQ26" s="57"/>
      <c r="ER26" s="56"/>
      <c r="ES26" s="31">
        <v>67</v>
      </c>
      <c r="ET26" s="31">
        <v>0</v>
      </c>
      <c r="EU26" s="18">
        <v>0.8</v>
      </c>
      <c r="EV26" s="55">
        <v>0</v>
      </c>
      <c r="EW26" s="55">
        <v>0</v>
      </c>
      <c r="EX26" s="55">
        <v>0</v>
      </c>
      <c r="EY26" s="55">
        <v>0</v>
      </c>
      <c r="EZ26" s="31">
        <v>0</v>
      </c>
      <c r="FA26" s="31">
        <v>0</v>
      </c>
      <c r="FB26" s="31">
        <v>0</v>
      </c>
      <c r="FC26" s="31">
        <v>19</v>
      </c>
      <c r="FD26" s="31">
        <v>14.000000000000002</v>
      </c>
      <c r="FE26" s="61"/>
      <c r="FF26" s="16">
        <v>0</v>
      </c>
      <c r="FG26" s="16">
        <v>0</v>
      </c>
      <c r="FH26" s="50">
        <v>0.1</v>
      </c>
      <c r="FI26" s="48">
        <f t="shared" si="3"/>
        <v>-2.3025850929940455</v>
      </c>
      <c r="FJ26" s="27">
        <v>0.74101500840768764</v>
      </c>
      <c r="FK26" s="27">
        <v>0.76996335679852335</v>
      </c>
      <c r="FL26" s="31">
        <v>0.1</v>
      </c>
      <c r="FM26" s="30">
        <v>0</v>
      </c>
      <c r="FN26" s="30">
        <v>0</v>
      </c>
      <c r="FO26" s="31">
        <v>0.1</v>
      </c>
      <c r="FP26" s="31">
        <v>0.1</v>
      </c>
      <c r="FQ26" s="48">
        <v>0.80265502616216045</v>
      </c>
      <c r="FR26" s="48">
        <v>0.72099727080968612</v>
      </c>
      <c r="FS26" s="48">
        <v>0.7277666967310078</v>
      </c>
      <c r="FT26" s="48">
        <v>0.63460134868262663</v>
      </c>
      <c r="FU26" s="48">
        <v>0.731196739836801</v>
      </c>
      <c r="FV26" s="31"/>
      <c r="FW26" s="30"/>
      <c r="FX26" s="31"/>
      <c r="FY26" s="31"/>
      <c r="FZ26" s="31"/>
      <c r="GA26" s="31"/>
      <c r="GB26" s="31"/>
      <c r="GC26" s="31"/>
      <c r="GD26" s="31"/>
      <c r="GE26" s="31"/>
      <c r="GF26" s="31"/>
      <c r="GG26" s="31">
        <v>78.576707319999997</v>
      </c>
      <c r="GH26" s="21"/>
      <c r="GI26" s="44">
        <v>1.3077666904067167</v>
      </c>
    </row>
    <row r="27" spans="1:191" ht="14" customHeight="1" x14ac:dyDescent="0.15">
      <c r="A27" s="16" t="s">
        <v>608</v>
      </c>
      <c r="B27" s="21" t="s">
        <v>924</v>
      </c>
      <c r="C27" s="33">
        <v>5.4054054054054053</v>
      </c>
      <c r="D27" s="20">
        <v>5.0999999999999996</v>
      </c>
      <c r="E27" s="20">
        <v>4.833333333333333</v>
      </c>
      <c r="F27" s="20">
        <v>4.5</v>
      </c>
      <c r="G27" s="20">
        <v>4.5</v>
      </c>
      <c r="H27" s="31">
        <v>-9.0500000000000007</v>
      </c>
      <c r="I27" s="31">
        <v>-9</v>
      </c>
      <c r="J27" s="31">
        <v>-2.4</v>
      </c>
      <c r="K27" s="31">
        <v>0</v>
      </c>
      <c r="L27" s="31">
        <v>3</v>
      </c>
      <c r="M27" s="31">
        <v>3</v>
      </c>
      <c r="N27" s="31">
        <v>4.5</v>
      </c>
      <c r="O27" s="21">
        <v>0</v>
      </c>
      <c r="P27" s="55">
        <v>815.20147907</v>
      </c>
      <c r="Q27" s="57">
        <v>785.01432338999996</v>
      </c>
      <c r="R27" s="57">
        <v>1648.0605998999999</v>
      </c>
      <c r="S27" s="57">
        <v>4023.7211507000002</v>
      </c>
      <c r="T27" s="57">
        <v>1707.4392889999999</v>
      </c>
      <c r="U27" s="57">
        <v>3470.6668629999999</v>
      </c>
      <c r="V27" s="55">
        <v>1853.4528826473684</v>
      </c>
      <c r="W27" s="50">
        <v>4.8426148240777618</v>
      </c>
      <c r="X27" s="31">
        <v>5.5132093297141553</v>
      </c>
      <c r="Y27" s="17">
        <v>17.2</v>
      </c>
      <c r="Z27" s="31">
        <v>11.839185645833332</v>
      </c>
      <c r="AA27" s="26"/>
      <c r="AB27" s="49">
        <v>6.8526316000000004E-2</v>
      </c>
      <c r="AC27" s="49">
        <v>6.8526316000000004E-2</v>
      </c>
      <c r="AD27" s="48">
        <v>15.457423582517238</v>
      </c>
      <c r="AE27" s="48">
        <v>15.457423582517238</v>
      </c>
      <c r="AG27" s="55">
        <f t="shared" si="0"/>
        <v>0</v>
      </c>
      <c r="AH27" s="50">
        <v>0</v>
      </c>
      <c r="AI27" s="39">
        <v>33.862713254063337</v>
      </c>
      <c r="AJ27" s="39">
        <v>26.688651363351472</v>
      </c>
      <c r="AK27" s="39">
        <v>0</v>
      </c>
      <c r="AL27" s="39">
        <v>20.183788205804934</v>
      </c>
      <c r="AM27" s="40">
        <v>0</v>
      </c>
      <c r="AN27" s="40">
        <v>0</v>
      </c>
      <c r="AO27" s="41">
        <v>0</v>
      </c>
      <c r="AP27" s="39">
        <f>AVERAGE(AV27,AK27,AN27)</f>
        <v>10.692714682499998</v>
      </c>
      <c r="AQ27" s="40">
        <v>33.862713254063337</v>
      </c>
      <c r="AR27" s="40">
        <v>26.688651363351472</v>
      </c>
      <c r="AS27" s="41">
        <v>0</v>
      </c>
      <c r="AT27" s="39">
        <f>AVERAGE(AI27,AO27,AR27)</f>
        <v>20.183788205804934</v>
      </c>
      <c r="AU27" s="39">
        <v>3</v>
      </c>
      <c r="AV27" s="48">
        <v>32.078144047499997</v>
      </c>
      <c r="AW27" s="55">
        <f t="shared" si="4"/>
        <v>1</v>
      </c>
      <c r="AX27" s="48">
        <v>0</v>
      </c>
      <c r="AY27" s="48">
        <v>3.4803869235000002</v>
      </c>
      <c r="AZ27" s="48">
        <v>3.4803869235000002</v>
      </c>
      <c r="BA27" s="56">
        <v>0.31092917113103452</v>
      </c>
      <c r="BB27" s="31">
        <f t="shared" si="5"/>
        <v>0</v>
      </c>
      <c r="BC27" s="31">
        <f t="shared" si="6"/>
        <v>1.0821538213391464</v>
      </c>
      <c r="BD27" s="31">
        <f t="shared" si="7"/>
        <v>1.0821538213391464</v>
      </c>
      <c r="BE27" s="31">
        <v>16.539577403856384</v>
      </c>
      <c r="BF27" s="49">
        <v>0.20439687000000001</v>
      </c>
      <c r="BG27" s="49">
        <v>0.20439687000000001</v>
      </c>
      <c r="BH27" s="49"/>
      <c r="BI27" s="49">
        <v>0.27292318599999998</v>
      </c>
      <c r="BJ27" s="49">
        <v>0.27292318599999998</v>
      </c>
      <c r="BK27" s="16">
        <v>0</v>
      </c>
      <c r="BM27" s="16"/>
      <c r="BN27" s="50">
        <v>0</v>
      </c>
      <c r="BO27" s="9"/>
      <c r="BP27" s="9"/>
      <c r="BQ27" s="53"/>
      <c r="BR27" s="6"/>
      <c r="BS27" s="11"/>
      <c r="BT27" s="48">
        <v>48.624090280424191</v>
      </c>
      <c r="BU27" s="56">
        <v>1.04</v>
      </c>
      <c r="BV27" s="16">
        <v>158</v>
      </c>
      <c r="BW27" s="16">
        <v>137</v>
      </c>
      <c r="BX27" s="16">
        <v>148</v>
      </c>
      <c r="BY27" s="16">
        <v>134</v>
      </c>
      <c r="BZ27" s="16">
        <v>116</v>
      </c>
      <c r="CA27" s="16">
        <v>125</v>
      </c>
      <c r="CB27" s="16">
        <v>113</v>
      </c>
      <c r="CC27" s="16">
        <v>98</v>
      </c>
      <c r="CD27" s="16">
        <v>106</v>
      </c>
      <c r="CE27" s="16">
        <v>96</v>
      </c>
      <c r="CF27" s="16">
        <v>83</v>
      </c>
      <c r="CG27" s="16">
        <v>90</v>
      </c>
      <c r="CH27" s="16">
        <v>87</v>
      </c>
      <c r="CI27" s="16">
        <v>75</v>
      </c>
      <c r="CJ27" s="16">
        <v>81</v>
      </c>
      <c r="CK27" s="49">
        <v>0.86206896551724133</v>
      </c>
      <c r="CL27" s="54">
        <v>0.96676599670774521</v>
      </c>
      <c r="CM27" s="56">
        <v>1.0563610842931395</v>
      </c>
      <c r="CN27" s="56">
        <v>1.0132676070067939</v>
      </c>
      <c r="CO27" s="6">
        <v>440</v>
      </c>
      <c r="CP27" s="14">
        <v>440</v>
      </c>
      <c r="CQ27" s="14">
        <v>200</v>
      </c>
      <c r="CR27" s="4">
        <v>38.299999999999997</v>
      </c>
      <c r="CS27" s="7">
        <v>30.7</v>
      </c>
      <c r="CT27" s="6">
        <v>88</v>
      </c>
      <c r="CU27" s="6">
        <v>51</v>
      </c>
      <c r="CV27" s="9">
        <v>0.59464994236580881</v>
      </c>
      <c r="CW27" s="13"/>
      <c r="CX27" s="13"/>
      <c r="CY27" s="9"/>
      <c r="CZ27" s="34">
        <v>0</v>
      </c>
      <c r="DA27" s="9">
        <v>0.161</v>
      </c>
      <c r="DB27" s="13">
        <v>13.89</v>
      </c>
      <c r="DC27" s="13">
        <v>54.073140000000002</v>
      </c>
      <c r="DD27" s="13">
        <v>71.938770000000005</v>
      </c>
      <c r="DE27" s="9">
        <v>0.75165505331825933</v>
      </c>
      <c r="DF27" s="16">
        <v>0</v>
      </c>
      <c r="DG27" s="16">
        <v>0</v>
      </c>
      <c r="DH27" s="16">
        <v>0</v>
      </c>
      <c r="DI27" s="16">
        <v>0</v>
      </c>
      <c r="DJ27" s="16">
        <v>0</v>
      </c>
      <c r="DK27" s="16">
        <v>0</v>
      </c>
      <c r="DL27" s="16">
        <v>0</v>
      </c>
      <c r="DM27" s="16">
        <v>0</v>
      </c>
      <c r="DN27" s="16">
        <v>0</v>
      </c>
      <c r="DO27" s="16">
        <v>1</v>
      </c>
      <c r="DP27" s="16">
        <v>0</v>
      </c>
      <c r="DQ27" s="16">
        <v>0</v>
      </c>
      <c r="DR27" s="16">
        <v>1</v>
      </c>
      <c r="DS27" s="16">
        <v>0</v>
      </c>
      <c r="DT27" s="16">
        <v>0</v>
      </c>
      <c r="DU27" s="16">
        <v>0</v>
      </c>
      <c r="DV27" s="16">
        <v>0</v>
      </c>
      <c r="DW27" s="16">
        <v>0</v>
      </c>
      <c r="DX27" s="16">
        <v>0</v>
      </c>
      <c r="DY27" s="16">
        <v>0</v>
      </c>
      <c r="DZ27" s="3" t="s">
        <v>523</v>
      </c>
      <c r="EA27" s="3" t="s">
        <v>523</v>
      </c>
      <c r="EB27" s="50">
        <v>0.50411794594594594</v>
      </c>
      <c r="EC27" s="55">
        <v>504117.94594594592</v>
      </c>
      <c r="ED27" s="55">
        <v>649839</v>
      </c>
      <c r="EE27" s="57">
        <v>308068.0000160397</v>
      </c>
      <c r="EF27" s="57">
        <v>341770.99998396024</v>
      </c>
      <c r="EG27" s="55">
        <v>186151.20073103448</v>
      </c>
      <c r="EH27" s="21">
        <v>37300</v>
      </c>
      <c r="EI27" s="57">
        <v>6900.5</v>
      </c>
      <c r="EJ27" s="57">
        <v>30399.499999999996</v>
      </c>
      <c r="EK27" s="59">
        <v>5.7</v>
      </c>
      <c r="EL27" s="60">
        <v>0.185</v>
      </c>
      <c r="EM27" s="56">
        <v>0.81499999999999995</v>
      </c>
      <c r="EN27" s="30">
        <f t="shared" ref="EN27:EN39" si="13">EK27*EL27</f>
        <v>1.0545</v>
      </c>
      <c r="EO27" s="30">
        <f t="shared" ref="EO27:EO39" si="14">EK27*EM27</f>
        <v>4.6455000000000002</v>
      </c>
      <c r="EP27" s="57">
        <f t="shared" ref="EP27:EP39" si="15">EE27-EI27</f>
        <v>301167.5000160397</v>
      </c>
      <c r="EQ27" s="57">
        <f t="shared" ref="EQ27:EQ39" si="16">EF27-EJ27</f>
        <v>311371.49998396024</v>
      </c>
      <c r="ER27" s="56">
        <f t="shared" ref="ER27:ER39" si="17">EP27/EQ27</f>
        <v>0.96722885694918714</v>
      </c>
      <c r="ES27" s="31">
        <v>0</v>
      </c>
      <c r="ET27" s="31">
        <v>0</v>
      </c>
      <c r="EU27" s="18">
        <v>1</v>
      </c>
      <c r="EV27" s="55">
        <v>0</v>
      </c>
      <c r="EW27" s="55">
        <v>0</v>
      </c>
      <c r="EX27" s="55">
        <v>0</v>
      </c>
      <c r="EY27" s="55">
        <v>0</v>
      </c>
      <c r="EZ27" s="31">
        <v>25</v>
      </c>
      <c r="FA27" s="31">
        <v>75</v>
      </c>
      <c r="FB27" s="31">
        <v>0</v>
      </c>
      <c r="FC27" s="31">
        <v>0</v>
      </c>
      <c r="FD27" s="31">
        <v>0</v>
      </c>
      <c r="FE27" s="61">
        <v>0.56299999999999994</v>
      </c>
      <c r="FF27" s="16">
        <v>1</v>
      </c>
      <c r="FG27" s="16">
        <v>1200</v>
      </c>
      <c r="FH27" s="50">
        <v>2380.3953214723883</v>
      </c>
      <c r="FI27" s="48">
        <f t="shared" si="3"/>
        <v>7.7750218543311869</v>
      </c>
      <c r="FJ27" s="27">
        <v>0.7419490475051892</v>
      </c>
      <c r="FK27" s="27">
        <v>0.83033562039393938</v>
      </c>
      <c r="FL27" s="31">
        <v>0.1</v>
      </c>
      <c r="FM27" s="30">
        <v>0</v>
      </c>
      <c r="FN27" s="30">
        <v>0</v>
      </c>
      <c r="FO27" s="31">
        <v>0.1</v>
      </c>
      <c r="FP27" s="31">
        <v>0.1</v>
      </c>
      <c r="FQ27" s="48">
        <v>-1.2183627944011717</v>
      </c>
      <c r="FR27" s="48">
        <v>0.72099727080968612</v>
      </c>
      <c r="FS27" s="48">
        <v>0.7277666967310078</v>
      </c>
      <c r="FT27" s="48">
        <v>0.63460134868262663</v>
      </c>
      <c r="FU27" s="48">
        <v>0.33906762844321764</v>
      </c>
      <c r="FV27" s="31"/>
      <c r="FW27" s="30">
        <v>3.4044873453333331</v>
      </c>
      <c r="FX27" s="31">
        <v>19.505581388499998</v>
      </c>
      <c r="FY27" s="31">
        <v>8.9064125863333334</v>
      </c>
      <c r="FZ27" s="31">
        <v>7.7493836953000024</v>
      </c>
      <c r="GA27" s="31">
        <v>0.78148758712499999</v>
      </c>
      <c r="GB27" s="31">
        <v>1.0200304367999997</v>
      </c>
      <c r="GC27" s="31">
        <v>10.121246058600001</v>
      </c>
      <c r="GD27" s="31">
        <v>11.09116674765</v>
      </c>
      <c r="GE27" s="31">
        <v>21.212412806250001</v>
      </c>
      <c r="GF27" s="31">
        <v>1.6438312593872673</v>
      </c>
      <c r="GG27" s="31">
        <v>64.875609760000003</v>
      </c>
      <c r="GH27" s="21">
        <v>58.8</v>
      </c>
      <c r="GI27" s="44">
        <v>0.75489015316211694</v>
      </c>
    </row>
    <row r="28" spans="1:191" ht="14" customHeight="1" x14ac:dyDescent="0.15">
      <c r="A28" s="16" t="s">
        <v>707</v>
      </c>
      <c r="B28" s="21" t="s">
        <v>925</v>
      </c>
      <c r="C28" s="33">
        <v>3.0945945945945947</v>
      </c>
      <c r="D28" s="20">
        <v>3</v>
      </c>
      <c r="E28" s="20">
        <v>3</v>
      </c>
      <c r="F28" s="20">
        <v>3</v>
      </c>
      <c r="G28" s="20">
        <v>3</v>
      </c>
      <c r="H28" s="31">
        <v>4.125</v>
      </c>
      <c r="I28" s="31">
        <v>4.6578947368421053</v>
      </c>
      <c r="J28" s="31">
        <v>7.8</v>
      </c>
      <c r="K28" s="31">
        <v>7.666666666666667</v>
      </c>
      <c r="L28" s="31">
        <v>7.5</v>
      </c>
      <c r="M28" s="31">
        <v>7</v>
      </c>
      <c r="N28" s="31">
        <v>2.1</v>
      </c>
      <c r="O28" s="21">
        <v>13</v>
      </c>
      <c r="P28" s="55">
        <v>2883.9372520000002</v>
      </c>
      <c r="Q28" s="57">
        <v>3036.2960796000002</v>
      </c>
      <c r="R28" s="57">
        <v>2934.2021705000002</v>
      </c>
      <c r="S28" s="57">
        <v>3576.5779373999999</v>
      </c>
      <c r="T28" s="57">
        <v>2928.0927919999999</v>
      </c>
      <c r="U28" s="57">
        <v>3757.4932509999999</v>
      </c>
      <c r="V28" s="55">
        <v>3220.2684853657893</v>
      </c>
      <c r="W28" s="50">
        <v>1.6765710439123223</v>
      </c>
      <c r="X28" s="31">
        <v>0.62742764530778361</v>
      </c>
      <c r="Y28" s="17">
        <v>18.3</v>
      </c>
      <c r="Z28" s="31">
        <v>4.7372812976250005</v>
      </c>
      <c r="AA28" s="26">
        <v>57.2</v>
      </c>
      <c r="AB28" s="49">
        <v>3.8713286E-2</v>
      </c>
      <c r="AC28" s="49">
        <v>3.8713286E-2</v>
      </c>
      <c r="AD28" s="48">
        <v>6.6598176190270264</v>
      </c>
      <c r="AE28" s="48">
        <v>6.6598176190270264</v>
      </c>
      <c r="AF28" s="55">
        <v>6082.8055555555557</v>
      </c>
      <c r="AG28" s="55">
        <f t="shared" si="0"/>
        <v>6082805.555555556</v>
      </c>
      <c r="AH28" s="50">
        <v>0.8901048932697232</v>
      </c>
      <c r="AI28" s="39">
        <v>697.71348985019722</v>
      </c>
      <c r="AJ28" s="39">
        <v>763.20978804669789</v>
      </c>
      <c r="AK28" s="39">
        <v>2168.4136774053968</v>
      </c>
      <c r="AL28" s="39">
        <v>1209.778985100764</v>
      </c>
      <c r="AM28" s="40">
        <v>9.6813948056341559</v>
      </c>
      <c r="AN28" s="40">
        <v>17.668410344685611</v>
      </c>
      <c r="AO28" s="41">
        <v>22.970685020359856</v>
      </c>
      <c r="AP28" s="39">
        <f>AVERAGE(AV28,AK28,AN28)</f>
        <v>738.28546461004544</v>
      </c>
      <c r="AQ28" s="40">
        <v>707.39488465583133</v>
      </c>
      <c r="AR28" s="40">
        <v>780.87819839138353</v>
      </c>
      <c r="AS28" s="41">
        <v>2191.3843624257565</v>
      </c>
      <c r="AT28" s="39">
        <f>AVERAGE(AI28,AO28,AR28)</f>
        <v>500.52079108731351</v>
      </c>
      <c r="AU28" s="39">
        <v>3</v>
      </c>
      <c r="AV28" s="48">
        <v>28.774306080054053</v>
      </c>
      <c r="AW28" s="55">
        <f t="shared" si="4"/>
        <v>0</v>
      </c>
      <c r="AX28" s="48">
        <v>28.774306080054053</v>
      </c>
      <c r="AY28" s="48">
        <v>41.25988360513513</v>
      </c>
      <c r="AZ28" s="48">
        <v>70.034189685189176</v>
      </c>
      <c r="BA28" s="56">
        <v>0.25404449867368428</v>
      </c>
      <c r="BB28" s="31">
        <f t="shared" si="5"/>
        <v>7.3099541627904774</v>
      </c>
      <c r="BC28" s="31">
        <f t="shared" si="6"/>
        <v>10.48184644580112</v>
      </c>
      <c r="BD28" s="31">
        <f t="shared" si="7"/>
        <v>17.791800608591593</v>
      </c>
      <c r="BE28" s="31">
        <v>24.451618227618621</v>
      </c>
      <c r="BF28" s="49">
        <v>0.20108045999999999</v>
      </c>
      <c r="BG28" s="49">
        <v>0.20108045999999999</v>
      </c>
      <c r="BH28" s="49">
        <v>0.1845</v>
      </c>
      <c r="BI28" s="49">
        <v>0.239793745</v>
      </c>
      <c r="BJ28" s="49">
        <v>0.239793745</v>
      </c>
      <c r="BK28" s="16">
        <v>1</v>
      </c>
      <c r="BL28" s="50">
        <v>255.2</v>
      </c>
      <c r="BM28" s="16">
        <v>392.89999999999992</v>
      </c>
      <c r="BN28" s="50">
        <v>57.493570914208398</v>
      </c>
      <c r="BO28" s="9">
        <v>0.51100000000000001</v>
      </c>
      <c r="BP28" s="9">
        <v>0.64900000000000002</v>
      </c>
      <c r="BQ28" s="53">
        <v>0.67220990899999999</v>
      </c>
      <c r="BR28" s="6">
        <v>96</v>
      </c>
      <c r="BS28" s="11">
        <v>95</v>
      </c>
      <c r="BT28" s="48">
        <v>50.484819742567751</v>
      </c>
      <c r="BU28" s="56">
        <v>1.05</v>
      </c>
      <c r="BV28" s="16">
        <v>124</v>
      </c>
      <c r="BW28" s="16">
        <v>120</v>
      </c>
      <c r="BX28" s="16">
        <v>122</v>
      </c>
      <c r="BY28" s="16">
        <v>109</v>
      </c>
      <c r="BZ28" s="16">
        <v>105</v>
      </c>
      <c r="CA28" s="16">
        <v>107</v>
      </c>
      <c r="CB28" s="16">
        <v>87</v>
      </c>
      <c r="CC28" s="16">
        <v>84</v>
      </c>
      <c r="CD28" s="16">
        <v>86</v>
      </c>
      <c r="CE28" s="16">
        <v>66</v>
      </c>
      <c r="CF28" s="16">
        <v>63</v>
      </c>
      <c r="CG28" s="16">
        <v>65</v>
      </c>
      <c r="CH28" s="16">
        <v>55</v>
      </c>
      <c r="CI28" s="16">
        <v>53</v>
      </c>
      <c r="CJ28" s="16">
        <v>54</v>
      </c>
      <c r="CK28" s="49">
        <v>0.96363636363636362</v>
      </c>
      <c r="CL28" s="54">
        <v>0.99075662791982189</v>
      </c>
      <c r="CM28" s="56">
        <v>1.0675875995155113</v>
      </c>
      <c r="CN28" s="56">
        <v>1.0158292114840175</v>
      </c>
      <c r="CO28" s="6">
        <v>290</v>
      </c>
      <c r="CP28" s="14">
        <v>290</v>
      </c>
      <c r="CQ28" s="14">
        <v>180</v>
      </c>
      <c r="CR28" s="4">
        <v>78.2</v>
      </c>
      <c r="CS28" s="7">
        <v>60.6</v>
      </c>
      <c r="CT28" s="6">
        <v>77</v>
      </c>
      <c r="CU28" s="6">
        <v>66</v>
      </c>
      <c r="CV28" s="9">
        <v>0.88125779062652976</v>
      </c>
      <c r="CW28" s="13">
        <v>55.1</v>
      </c>
      <c r="CX28" s="13">
        <v>67.87</v>
      </c>
      <c r="CY28" s="9">
        <v>0.81184617651392366</v>
      </c>
      <c r="CZ28" s="34">
        <v>24</v>
      </c>
      <c r="DA28" s="9">
        <v>0.311</v>
      </c>
      <c r="DB28" s="13">
        <v>14.65</v>
      </c>
      <c r="DC28" s="13">
        <v>64.071100000000001</v>
      </c>
      <c r="DD28" s="13">
        <v>82.862920000000003</v>
      </c>
      <c r="DE28" s="9">
        <v>0.77321798459431557</v>
      </c>
      <c r="DF28" s="16">
        <v>0</v>
      </c>
      <c r="DG28" s="16">
        <v>1</v>
      </c>
      <c r="DH28" s="16">
        <v>0</v>
      </c>
      <c r="DI28" s="16">
        <v>0</v>
      </c>
      <c r="DJ28" s="16">
        <v>0</v>
      </c>
      <c r="DK28" s="16">
        <v>0</v>
      </c>
      <c r="DL28" s="16">
        <v>0</v>
      </c>
      <c r="DM28" s="16">
        <v>0</v>
      </c>
      <c r="DN28" s="16">
        <v>0</v>
      </c>
      <c r="DO28" s="16">
        <v>0</v>
      </c>
      <c r="DP28" s="16">
        <v>0</v>
      </c>
      <c r="DQ28" s="16">
        <v>0</v>
      </c>
      <c r="DR28" s="16">
        <v>0</v>
      </c>
      <c r="DS28" s="16">
        <v>0</v>
      </c>
      <c r="DT28" s="16">
        <v>0</v>
      </c>
      <c r="DU28" s="16">
        <v>0</v>
      </c>
      <c r="DV28" s="16">
        <v>0</v>
      </c>
      <c r="DW28" s="16">
        <v>0</v>
      </c>
      <c r="DX28" s="16">
        <v>0</v>
      </c>
      <c r="DY28" s="16">
        <v>0</v>
      </c>
      <c r="DZ28" s="3" t="s">
        <v>401</v>
      </c>
      <c r="EA28" s="3" t="s">
        <v>70</v>
      </c>
      <c r="EB28" s="50">
        <v>6.8338075675675674</v>
      </c>
      <c r="EC28" s="55">
        <v>6833807.5675675673</v>
      </c>
      <c r="ED28" s="55">
        <v>9182062</v>
      </c>
      <c r="EE28" s="57">
        <v>4607273.9997307407</v>
      </c>
      <c r="EF28" s="57">
        <v>4574788.0002692593</v>
      </c>
      <c r="EG28" s="55">
        <v>3124759.7454827582</v>
      </c>
      <c r="EH28" s="21">
        <v>114000</v>
      </c>
      <c r="EI28" s="57">
        <v>54834.000000000007</v>
      </c>
      <c r="EJ28" s="57">
        <v>59166</v>
      </c>
      <c r="EK28" s="59">
        <v>1.2</v>
      </c>
      <c r="EL28" s="60">
        <v>0.48100000000000004</v>
      </c>
      <c r="EM28" s="56">
        <v>0.51900000000000002</v>
      </c>
      <c r="EN28" s="30">
        <f t="shared" si="13"/>
        <v>0.57720000000000005</v>
      </c>
      <c r="EO28" s="30">
        <f t="shared" si="14"/>
        <v>0.62280000000000002</v>
      </c>
      <c r="EP28" s="57">
        <f t="shared" si="15"/>
        <v>4552439.9997307407</v>
      </c>
      <c r="EQ28" s="57">
        <f t="shared" si="16"/>
        <v>4515622.0002692593</v>
      </c>
      <c r="ER28" s="56">
        <f t="shared" si="17"/>
        <v>1.0081534724251247</v>
      </c>
      <c r="ES28" s="31">
        <v>100</v>
      </c>
      <c r="ET28" s="31">
        <v>0</v>
      </c>
      <c r="EU28" s="18">
        <v>0.05</v>
      </c>
      <c r="EV28" s="55">
        <v>0</v>
      </c>
      <c r="EW28" s="55">
        <v>0</v>
      </c>
      <c r="EX28" s="55">
        <v>0</v>
      </c>
      <c r="EY28" s="55">
        <v>0</v>
      </c>
      <c r="EZ28" s="31">
        <v>0</v>
      </c>
      <c r="FA28" s="31">
        <v>0</v>
      </c>
      <c r="FB28" s="31">
        <v>0</v>
      </c>
      <c r="FC28" s="31">
        <v>0</v>
      </c>
      <c r="FD28" s="31">
        <v>0</v>
      </c>
      <c r="FE28" s="61">
        <v>0.74</v>
      </c>
      <c r="FF28" s="16">
        <v>0</v>
      </c>
      <c r="FG28" s="16">
        <v>0</v>
      </c>
      <c r="FH28" s="50">
        <v>0.1</v>
      </c>
      <c r="FI28" s="48">
        <f t="shared" si="3"/>
        <v>-2.3025850929940455</v>
      </c>
      <c r="FJ28" s="27">
        <v>-0.42442392288637909</v>
      </c>
      <c r="FK28" s="27">
        <v>-0.68755568710453396</v>
      </c>
      <c r="FL28" s="31">
        <v>0.1</v>
      </c>
      <c r="FM28" s="30">
        <v>0</v>
      </c>
      <c r="FN28" s="30">
        <v>0</v>
      </c>
      <c r="FO28" s="31">
        <v>0.1</v>
      </c>
      <c r="FP28" s="31">
        <v>0.1</v>
      </c>
      <c r="FQ28" s="48">
        <v>0.80265502616216045</v>
      </c>
      <c r="FR28" s="48">
        <v>0.72099727080968612</v>
      </c>
      <c r="FS28" s="48">
        <v>0.7277666967310078</v>
      </c>
      <c r="FT28" s="48">
        <v>0.63460134868262663</v>
      </c>
      <c r="FU28" s="48">
        <v>0.43969293105618945</v>
      </c>
      <c r="FV28" s="31">
        <v>2.1160453894500004</v>
      </c>
      <c r="FW28" s="30">
        <v>1.7002827911052634</v>
      </c>
      <c r="FX28" s="31">
        <v>14.242190784500002</v>
      </c>
      <c r="FY28" s="31">
        <v>15.194942018333334</v>
      </c>
      <c r="FZ28" s="31">
        <v>15.194942018333334</v>
      </c>
      <c r="GA28" s="31"/>
      <c r="GB28" s="31">
        <v>3.1501272246666669</v>
      </c>
      <c r="GC28" s="31">
        <v>38.439183318333328</v>
      </c>
      <c r="GD28" s="31">
        <v>7.4994514499999996</v>
      </c>
      <c r="GE28" s="31">
        <v>45.93863476833333</v>
      </c>
      <c r="GF28" s="31">
        <v>6.9803489170621678</v>
      </c>
      <c r="GG28" s="31">
        <v>64.694243900000004</v>
      </c>
      <c r="GH28" s="21">
        <v>48.6</v>
      </c>
      <c r="GI28" s="44">
        <v>-0.58537600523876432</v>
      </c>
    </row>
    <row r="29" spans="1:191" ht="14" customHeight="1" x14ac:dyDescent="0.15">
      <c r="A29" s="16" t="s">
        <v>513</v>
      </c>
      <c r="B29" s="21" t="s">
        <v>820</v>
      </c>
      <c r="C29" s="33">
        <v>4.5277777777777777</v>
      </c>
      <c r="D29" s="20">
        <v>3.4</v>
      </c>
      <c r="E29" s="20">
        <v>3.5</v>
      </c>
      <c r="F29" s="20">
        <v>3.5</v>
      </c>
      <c r="G29" s="20">
        <v>3.5</v>
      </c>
      <c r="H29" s="31">
        <v>0</v>
      </c>
      <c r="I29" s="31">
        <v>0</v>
      </c>
      <c r="J29" s="31"/>
      <c r="K29" s="31"/>
      <c r="L29" s="31"/>
      <c r="M29" s="31">
        <v>0</v>
      </c>
      <c r="N29" s="31">
        <v>2.4</v>
      </c>
      <c r="O29" s="21">
        <v>0</v>
      </c>
      <c r="P29" s="55"/>
      <c r="Q29" s="57"/>
      <c r="R29" s="57">
        <v>1725.8264211999999</v>
      </c>
      <c r="S29" s="57">
        <v>4897.9428907000001</v>
      </c>
      <c r="T29" s="57"/>
      <c r="U29" s="57">
        <v>6306.7459319999998</v>
      </c>
      <c r="V29" s="55">
        <v>3925.1452819944443</v>
      </c>
      <c r="W29" s="50"/>
      <c r="X29" s="31"/>
      <c r="Y29" s="17"/>
      <c r="Z29" s="31">
        <v>19.270941553333333</v>
      </c>
      <c r="AA29" s="26">
        <v>36.299999999999997</v>
      </c>
      <c r="AB29" s="49">
        <v>3.0972079E-2</v>
      </c>
      <c r="AC29" s="49">
        <v>3.0972079E-2</v>
      </c>
      <c r="AD29" s="48">
        <v>16.3294872486</v>
      </c>
      <c r="AE29" s="48">
        <v>16.3294872486</v>
      </c>
      <c r="AF29" s="55">
        <v>2989.6666666666665</v>
      </c>
      <c r="AG29" s="55">
        <f t="shared" si="0"/>
        <v>2989666.6666666665</v>
      </c>
      <c r="AH29" s="50">
        <v>0.77981131429745232</v>
      </c>
      <c r="AI29" s="39"/>
      <c r="AJ29" s="39"/>
      <c r="AK29" s="39"/>
      <c r="AL29" s="39"/>
      <c r="AM29" s="40"/>
      <c r="AN29" s="40"/>
      <c r="AO29" s="41"/>
      <c r="AP29" s="39"/>
      <c r="AQ29" s="40"/>
      <c r="AR29" s="40"/>
      <c r="AS29" s="41"/>
      <c r="AT29" s="39"/>
      <c r="AU29" s="39">
        <v>0</v>
      </c>
      <c r="AV29" s="48">
        <v>7.7440326915000002</v>
      </c>
      <c r="AW29" s="55">
        <f t="shared" si="4"/>
        <v>0</v>
      </c>
      <c r="AX29" s="48">
        <v>7.7440326915000002</v>
      </c>
      <c r="AY29" s="48">
        <v>14.977383173333331</v>
      </c>
      <c r="AZ29" s="48">
        <v>22.721415864833332</v>
      </c>
      <c r="BA29" s="56">
        <v>0.29052942502500001</v>
      </c>
      <c r="BB29" s="31">
        <f t="shared" si="5"/>
        <v>2.2498693652362984</v>
      </c>
      <c r="BC29" s="31">
        <f t="shared" si="6"/>
        <v>4.3513705217276426</v>
      </c>
      <c r="BD29" s="31">
        <f t="shared" si="7"/>
        <v>6.601239886963941</v>
      </c>
      <c r="BE29" s="31">
        <v>22.930727135563941</v>
      </c>
      <c r="BF29" s="49">
        <v>2.7370215999999999E-2</v>
      </c>
      <c r="BG29" s="49">
        <v>2.7370215999999999E-2</v>
      </c>
      <c r="BH29" s="49"/>
      <c r="BI29" s="49">
        <v>5.8342295000000002E-2</v>
      </c>
      <c r="BJ29" s="49">
        <v>5.8342295000000002E-2</v>
      </c>
      <c r="BK29" s="16">
        <v>1</v>
      </c>
      <c r="BL29" s="50">
        <v>311.3</v>
      </c>
      <c r="BM29" s="16">
        <v>378.5</v>
      </c>
      <c r="BN29" s="50">
        <v>98.726251241471417</v>
      </c>
      <c r="BO29" s="9"/>
      <c r="BP29" s="9"/>
      <c r="BQ29" s="53"/>
      <c r="BR29" s="6"/>
      <c r="BS29" s="11">
        <v>68</v>
      </c>
      <c r="BT29" s="48">
        <v>51.139487716266522</v>
      </c>
      <c r="BU29" s="56">
        <v>1.0720000000000001</v>
      </c>
      <c r="BV29" s="16">
        <v>26</v>
      </c>
      <c r="BW29" s="16">
        <v>21</v>
      </c>
      <c r="BX29" s="16">
        <v>23</v>
      </c>
      <c r="BY29" s="16">
        <v>24</v>
      </c>
      <c r="BZ29" s="16">
        <v>17</v>
      </c>
      <c r="CA29" s="16">
        <v>21</v>
      </c>
      <c r="CB29" s="16">
        <v>20</v>
      </c>
      <c r="CC29" s="16">
        <v>14</v>
      </c>
      <c r="CD29" s="16">
        <v>17</v>
      </c>
      <c r="CE29" s="16">
        <v>17</v>
      </c>
      <c r="CF29" s="16">
        <v>14</v>
      </c>
      <c r="CG29" s="16">
        <v>16</v>
      </c>
      <c r="CH29" s="16">
        <v>17</v>
      </c>
      <c r="CI29" s="16">
        <v>12</v>
      </c>
      <c r="CJ29" s="16">
        <v>15</v>
      </c>
      <c r="CK29" s="49">
        <v>0.70588235294117652</v>
      </c>
      <c r="CL29" s="54">
        <v>0.87706301927494212</v>
      </c>
      <c r="CM29" s="56">
        <v>1.0708287432225347</v>
      </c>
      <c r="CN29" s="56">
        <v>1.0159884803955799</v>
      </c>
      <c r="CO29" s="6">
        <v>3</v>
      </c>
      <c r="CP29" s="14">
        <v>3</v>
      </c>
      <c r="CQ29" s="14">
        <v>9</v>
      </c>
      <c r="CR29" s="4">
        <v>15.9</v>
      </c>
      <c r="CS29" s="7">
        <v>35.700000000000003</v>
      </c>
      <c r="CT29" s="6">
        <v>99</v>
      </c>
      <c r="CU29" s="6">
        <v>100</v>
      </c>
      <c r="CV29" s="9">
        <v>0.95880859523446038</v>
      </c>
      <c r="CW29" s="13"/>
      <c r="CX29" s="13"/>
      <c r="CY29" s="9"/>
      <c r="CZ29" s="34">
        <v>0</v>
      </c>
      <c r="DA29" s="9">
        <v>0.2</v>
      </c>
      <c r="DB29" s="13">
        <v>12.28</v>
      </c>
      <c r="DC29" s="13">
        <v>65.431129999999996</v>
      </c>
      <c r="DD29" s="13">
        <v>78.069710000000001</v>
      </c>
      <c r="DE29" s="9">
        <v>0.83811160564065112</v>
      </c>
      <c r="DF29" s="16">
        <v>0</v>
      </c>
      <c r="DG29" s="16">
        <v>0</v>
      </c>
      <c r="DH29" s="16">
        <v>0</v>
      </c>
      <c r="DI29" s="16">
        <v>0</v>
      </c>
      <c r="DJ29" s="16">
        <v>1</v>
      </c>
      <c r="DK29" s="16">
        <v>0</v>
      </c>
      <c r="DL29" s="16">
        <v>0</v>
      </c>
      <c r="DM29" s="16">
        <v>0</v>
      </c>
      <c r="DN29" s="16">
        <v>0</v>
      </c>
      <c r="DO29" s="16">
        <v>0</v>
      </c>
      <c r="DP29" s="16">
        <v>0</v>
      </c>
      <c r="DQ29" s="16">
        <v>0</v>
      </c>
      <c r="DR29" s="16">
        <v>0</v>
      </c>
      <c r="DS29" s="16">
        <v>1</v>
      </c>
      <c r="DT29" s="16">
        <v>1</v>
      </c>
      <c r="DU29" s="16">
        <v>1</v>
      </c>
      <c r="DV29" s="16">
        <v>0</v>
      </c>
      <c r="DW29" s="16">
        <v>0</v>
      </c>
      <c r="DX29" s="16">
        <v>0</v>
      </c>
      <c r="DY29" s="16">
        <v>0</v>
      </c>
      <c r="DZ29" s="3" t="s">
        <v>422</v>
      </c>
      <c r="EA29" s="3" t="s">
        <v>71</v>
      </c>
      <c r="EB29" s="50">
        <v>3.8338334054054055</v>
      </c>
      <c r="EC29" s="55">
        <v>3833833.4054054054</v>
      </c>
      <c r="ED29" s="55">
        <v>3781274</v>
      </c>
      <c r="EE29" s="57">
        <v>1961945.0001716658</v>
      </c>
      <c r="EF29" s="57">
        <v>1819328.9998283344</v>
      </c>
      <c r="EG29" s="55">
        <v>1818993.6455862073</v>
      </c>
      <c r="EH29" s="21">
        <v>35100</v>
      </c>
      <c r="EI29" s="57">
        <v>17479.8</v>
      </c>
      <c r="EJ29" s="57">
        <v>17620.2</v>
      </c>
      <c r="EK29" s="59">
        <v>0.9</v>
      </c>
      <c r="EL29" s="60">
        <v>0.498</v>
      </c>
      <c r="EM29" s="56">
        <v>0.502</v>
      </c>
      <c r="EN29" s="30">
        <f t="shared" si="13"/>
        <v>0.44819999999999999</v>
      </c>
      <c r="EO29" s="30">
        <f t="shared" si="14"/>
        <v>0.45180000000000003</v>
      </c>
      <c r="EP29" s="57">
        <f t="shared" si="15"/>
        <v>1944465.2001716658</v>
      </c>
      <c r="EQ29" s="57">
        <f t="shared" si="16"/>
        <v>1801708.7998283345</v>
      </c>
      <c r="ER29" s="56">
        <f t="shared" si="17"/>
        <v>1.079233891934664</v>
      </c>
      <c r="ES29" s="31">
        <v>46</v>
      </c>
      <c r="ET29" s="31">
        <v>40</v>
      </c>
      <c r="EU29" s="18">
        <v>40</v>
      </c>
      <c r="EV29" s="55">
        <v>0</v>
      </c>
      <c r="EW29" s="55">
        <v>0</v>
      </c>
      <c r="EX29" s="55">
        <v>1</v>
      </c>
      <c r="EY29" s="55">
        <v>0</v>
      </c>
      <c r="EZ29" s="31">
        <v>0</v>
      </c>
      <c r="FA29" s="31">
        <v>0</v>
      </c>
      <c r="FB29" s="31">
        <v>0</v>
      </c>
      <c r="FC29" s="31">
        <v>14.000000000000002</v>
      </c>
      <c r="FD29" s="31">
        <v>0</v>
      </c>
      <c r="FE29" s="61">
        <v>0.70099999999999996</v>
      </c>
      <c r="FF29" s="16">
        <v>1</v>
      </c>
      <c r="FG29" s="16">
        <v>200000</v>
      </c>
      <c r="FH29" s="50">
        <v>52167.107657316468</v>
      </c>
      <c r="FI29" s="48">
        <f t="shared" si="3"/>
        <v>10.862207453753388</v>
      </c>
      <c r="FJ29" s="27">
        <v>-0.57874919818142345</v>
      </c>
      <c r="FK29" s="27">
        <v>-0.56384149054323651</v>
      </c>
      <c r="FL29" s="31">
        <v>5</v>
      </c>
      <c r="FM29" s="30">
        <v>1.6</v>
      </c>
      <c r="FN29" s="30">
        <v>1</v>
      </c>
      <c r="FO29" s="31">
        <v>8</v>
      </c>
      <c r="FP29" s="31">
        <v>5</v>
      </c>
      <c r="FQ29" s="48">
        <v>-1.8374836972534867</v>
      </c>
      <c r="FR29" s="48">
        <v>0.1904664956094112</v>
      </c>
      <c r="FS29" s="48">
        <v>0.14221968487805348</v>
      </c>
      <c r="FT29" s="48">
        <v>5.6800225398968486E-2</v>
      </c>
      <c r="FU29" s="48">
        <v>-0.40236775638205796</v>
      </c>
      <c r="FV29" s="31">
        <v>1.903018321125</v>
      </c>
      <c r="FW29" s="30">
        <v>3.3448264448125005</v>
      </c>
      <c r="FX29" s="31">
        <v>22.153611107499998</v>
      </c>
      <c r="FY29" s="31">
        <v>20.837902095</v>
      </c>
      <c r="FZ29" s="31">
        <v>20.837902095</v>
      </c>
      <c r="GA29" s="31">
        <v>3.3603270000000002E-3</v>
      </c>
      <c r="GB29" s="31">
        <v>8.961849835333334</v>
      </c>
      <c r="GC29" s="31">
        <v>38.727649634999999</v>
      </c>
      <c r="GD29" s="31">
        <v>2.3628887351666665</v>
      </c>
      <c r="GE29" s="31">
        <v>41.090538370166662</v>
      </c>
      <c r="GF29" s="31">
        <v>8.5624061558837372</v>
      </c>
      <c r="GG29" s="31">
        <v>74.723634149999995</v>
      </c>
      <c r="GH29" s="21">
        <v>13.4</v>
      </c>
      <c r="GI29" s="44">
        <v>-0.28963764126700314</v>
      </c>
    </row>
    <row r="30" spans="1:191" ht="14" customHeight="1" x14ac:dyDescent="0.15">
      <c r="A30" s="16" t="s">
        <v>611</v>
      </c>
      <c r="B30" s="21" t="s">
        <v>821</v>
      </c>
      <c r="C30" s="33">
        <v>2.2162162162162162</v>
      </c>
      <c r="D30" s="20">
        <v>2.1</v>
      </c>
      <c r="E30" s="20">
        <v>2.1666666666666665</v>
      </c>
      <c r="F30" s="20">
        <v>2.25</v>
      </c>
      <c r="G30" s="20">
        <v>2.5</v>
      </c>
      <c r="H30" s="31">
        <v>6.9</v>
      </c>
      <c r="I30" s="31">
        <v>6.9473684210526319</v>
      </c>
      <c r="J30" s="31">
        <v>8</v>
      </c>
      <c r="K30" s="31">
        <v>8</v>
      </c>
      <c r="L30" s="31">
        <v>8</v>
      </c>
      <c r="M30" s="31">
        <v>8</v>
      </c>
      <c r="N30" s="31">
        <v>3.45</v>
      </c>
      <c r="O30" s="21">
        <v>30</v>
      </c>
      <c r="P30" s="55">
        <v>1318.6871062</v>
      </c>
      <c r="Q30" s="57">
        <v>1887.9544109000001</v>
      </c>
      <c r="R30" s="57">
        <v>6114.5510904000002</v>
      </c>
      <c r="S30" s="57">
        <v>8557.6705316999996</v>
      </c>
      <c r="T30" s="57">
        <v>7113.2869549999996</v>
      </c>
      <c r="U30" s="57">
        <v>11772.068649999999</v>
      </c>
      <c r="V30" s="55">
        <v>5127.915052260526</v>
      </c>
      <c r="W30" s="50">
        <v>3.4154669251021499</v>
      </c>
      <c r="X30" s="31">
        <v>4.6944750018885246</v>
      </c>
      <c r="Y30" s="17">
        <v>21.05</v>
      </c>
      <c r="Z30" s="31">
        <v>13.52771933</v>
      </c>
      <c r="AA30" s="26">
        <v>61</v>
      </c>
      <c r="AB30" s="49">
        <v>4.9046043999999997E-2</v>
      </c>
      <c r="AC30" s="49">
        <v>4.9046043999999997E-2</v>
      </c>
      <c r="AD30" s="48">
        <v>6.05957710754054</v>
      </c>
      <c r="AE30" s="48">
        <v>6.05957710754054</v>
      </c>
      <c r="AF30" s="55">
        <v>940.18518518518522</v>
      </c>
      <c r="AG30" s="55">
        <f t="shared" si="0"/>
        <v>940185.18518518517</v>
      </c>
      <c r="AH30" s="50">
        <v>0.69859251999064842</v>
      </c>
      <c r="AI30" s="39">
        <v>87.014163223214268</v>
      </c>
      <c r="AJ30" s="39">
        <v>51.573192198571121</v>
      </c>
      <c r="AK30" s="39">
        <v>156.57895235870956</v>
      </c>
      <c r="AL30" s="39">
        <v>98.388769260164977</v>
      </c>
      <c r="AM30" s="40">
        <v>156.89516180097158</v>
      </c>
      <c r="AN30" s="40">
        <v>201.17705519669835</v>
      </c>
      <c r="AO30" s="41">
        <v>825.17343703161464</v>
      </c>
      <c r="AP30" s="39">
        <f>AVERAGE(AV30,AK30,AN30)</f>
        <v>119.2891899364693</v>
      </c>
      <c r="AQ30" s="40">
        <v>243.90932502418585</v>
      </c>
      <c r="AR30" s="40">
        <v>252.75024739526947</v>
      </c>
      <c r="AS30" s="41">
        <v>981.7523893903242</v>
      </c>
      <c r="AT30" s="39">
        <f>AVERAGE(AI30,AO30,AR30)</f>
        <v>388.31261588336611</v>
      </c>
      <c r="AU30" s="39">
        <v>3</v>
      </c>
      <c r="AV30" s="48">
        <v>0.11156225400000001</v>
      </c>
      <c r="AW30" s="55">
        <f t="shared" si="4"/>
        <v>0</v>
      </c>
      <c r="AX30" s="48">
        <v>0.11156225400000001</v>
      </c>
      <c r="AY30" s="48">
        <v>12.273968285111113</v>
      </c>
      <c r="AZ30" s="48">
        <v>12.385530539111114</v>
      </c>
      <c r="BA30" s="56">
        <v>0.51505062795263157</v>
      </c>
      <c r="BB30" s="31">
        <f t="shared" si="5"/>
        <v>5.7460208978510993E-2</v>
      </c>
      <c r="BC30" s="31">
        <f t="shared" si="6"/>
        <v>6.3217150727171632</v>
      </c>
      <c r="BD30" s="31">
        <f t="shared" si="7"/>
        <v>6.3791752816956748</v>
      </c>
      <c r="BE30" s="31">
        <v>12.438752389236214</v>
      </c>
      <c r="BF30" s="49">
        <v>0</v>
      </c>
      <c r="BG30" s="49">
        <v>9.9999999999999995E-7</v>
      </c>
      <c r="BH30" s="49">
        <v>5.0299999999999997E-2</v>
      </c>
      <c r="BI30" s="49">
        <v>4.9046043999999997E-2</v>
      </c>
      <c r="BJ30" s="49">
        <v>4.9046043999999997E-2</v>
      </c>
      <c r="BK30" s="16">
        <v>0</v>
      </c>
      <c r="BL30" s="50">
        <v>57.2</v>
      </c>
      <c r="BM30" s="16">
        <v>89</v>
      </c>
      <c r="BN30" s="50">
        <v>66.130306304413168</v>
      </c>
      <c r="BO30" s="9">
        <v>0.55000000000000004</v>
      </c>
      <c r="BP30" s="9">
        <v>0.627</v>
      </c>
      <c r="BQ30" s="53">
        <v>0.66298234099999998</v>
      </c>
      <c r="BR30" s="6">
        <v>91</v>
      </c>
      <c r="BS30" s="11">
        <v>98</v>
      </c>
      <c r="BT30" s="48">
        <v>51.165421059426819</v>
      </c>
      <c r="BU30" s="56">
        <v>1.03</v>
      </c>
      <c r="BV30" s="16">
        <v>52</v>
      </c>
      <c r="BW30" s="16">
        <v>48</v>
      </c>
      <c r="BX30" s="16">
        <v>50</v>
      </c>
      <c r="BY30" s="16">
        <v>64</v>
      </c>
      <c r="BZ30" s="16">
        <v>59</v>
      </c>
      <c r="CA30" s="16">
        <v>62</v>
      </c>
      <c r="CB30" s="16">
        <v>84</v>
      </c>
      <c r="CC30" s="16">
        <v>78</v>
      </c>
      <c r="CD30" s="16">
        <v>81</v>
      </c>
      <c r="CE30" s="16">
        <v>37</v>
      </c>
      <c r="CF30" s="16">
        <v>35</v>
      </c>
      <c r="CG30" s="16">
        <v>36</v>
      </c>
      <c r="CH30" s="16">
        <v>32</v>
      </c>
      <c r="CI30" s="16">
        <v>30</v>
      </c>
      <c r="CJ30" s="16">
        <v>31</v>
      </c>
      <c r="CK30" s="49">
        <v>0.9375</v>
      </c>
      <c r="CL30" s="54">
        <v>0.9813781191217037</v>
      </c>
      <c r="CM30" s="56">
        <v>1.0201853908812017</v>
      </c>
      <c r="CN30" s="56">
        <v>1.0052094809791163</v>
      </c>
      <c r="CO30" s="6">
        <v>380</v>
      </c>
      <c r="CP30" s="14">
        <v>380</v>
      </c>
      <c r="CQ30" s="14">
        <v>190</v>
      </c>
      <c r="CR30" s="4">
        <v>52.1</v>
      </c>
      <c r="CS30" s="7">
        <v>44.4</v>
      </c>
      <c r="CT30" s="6">
        <v>97</v>
      </c>
      <c r="CU30" s="6">
        <v>94</v>
      </c>
      <c r="CV30" s="9">
        <v>1.0108716397974704</v>
      </c>
      <c r="CW30" s="13">
        <v>73.599999999999994</v>
      </c>
      <c r="CX30" s="13">
        <v>77.52</v>
      </c>
      <c r="CY30" s="9">
        <v>0.94943240454076361</v>
      </c>
      <c r="CZ30" s="34">
        <v>28</v>
      </c>
      <c r="DA30" s="9">
        <v>8.8999999999999996E-2</v>
      </c>
      <c r="DB30" s="13">
        <v>11.11</v>
      </c>
      <c r="DC30" s="13">
        <v>75.074020000000004</v>
      </c>
      <c r="DD30" s="13">
        <v>81.760059999999996</v>
      </c>
      <c r="DE30" s="9">
        <v>0.9182236412253123</v>
      </c>
      <c r="DF30" s="16">
        <v>0</v>
      </c>
      <c r="DG30" s="16">
        <v>0</v>
      </c>
      <c r="DH30" s="16">
        <v>0</v>
      </c>
      <c r="DI30" s="16">
        <v>0</v>
      </c>
      <c r="DJ30" s="16">
        <v>0</v>
      </c>
      <c r="DK30" s="16">
        <v>0</v>
      </c>
      <c r="DL30" s="16">
        <v>0</v>
      </c>
      <c r="DM30" s="16">
        <v>0</v>
      </c>
      <c r="DN30" s="16">
        <v>0</v>
      </c>
      <c r="DO30" s="16">
        <v>0</v>
      </c>
      <c r="DP30" s="16">
        <v>0</v>
      </c>
      <c r="DQ30" s="16">
        <v>1</v>
      </c>
      <c r="DR30" s="16">
        <v>0</v>
      </c>
      <c r="DS30" s="16">
        <v>0</v>
      </c>
      <c r="DT30" s="16">
        <v>0</v>
      </c>
      <c r="DU30" s="16">
        <v>0</v>
      </c>
      <c r="DV30" s="16">
        <v>1</v>
      </c>
      <c r="DW30" s="16">
        <v>0</v>
      </c>
      <c r="DX30" s="16">
        <v>0</v>
      </c>
      <c r="DY30" s="16">
        <v>0</v>
      </c>
      <c r="DZ30" s="3" t="s">
        <v>400</v>
      </c>
      <c r="EA30" s="3" t="s">
        <v>400</v>
      </c>
      <c r="EB30" s="50">
        <v>1.3458277297297296</v>
      </c>
      <c r="EC30" s="55">
        <v>1345827.7297297297</v>
      </c>
      <c r="ED30" s="55">
        <v>1839050</v>
      </c>
      <c r="EE30" s="57">
        <v>924114.99993088993</v>
      </c>
      <c r="EF30" s="57">
        <v>914935.00006910996</v>
      </c>
      <c r="EG30" s="55">
        <v>653914.3081896553</v>
      </c>
      <c r="EH30" s="21">
        <v>80100</v>
      </c>
      <c r="EI30" s="57">
        <v>35484.299999999996</v>
      </c>
      <c r="EJ30" s="57">
        <v>44615.700000000004</v>
      </c>
      <c r="EK30" s="59">
        <v>4.4000000000000004</v>
      </c>
      <c r="EL30" s="60">
        <v>0.44299999999999995</v>
      </c>
      <c r="EM30" s="56">
        <v>0.55700000000000005</v>
      </c>
      <c r="EN30" s="30">
        <f t="shared" si="13"/>
        <v>1.9492</v>
      </c>
      <c r="EO30" s="30">
        <f t="shared" si="14"/>
        <v>2.4508000000000005</v>
      </c>
      <c r="EP30" s="57">
        <f t="shared" si="15"/>
        <v>888630.69993088988</v>
      </c>
      <c r="EQ30" s="57">
        <f t="shared" si="16"/>
        <v>870319.30006911</v>
      </c>
      <c r="ER30" s="56">
        <f t="shared" si="17"/>
        <v>1.0210398641743621</v>
      </c>
      <c r="ES30" s="31">
        <v>71.599999999999994</v>
      </c>
      <c r="ET30" s="31">
        <v>0</v>
      </c>
      <c r="EU30" s="18">
        <v>0.4</v>
      </c>
      <c r="EV30" s="55">
        <v>0</v>
      </c>
      <c r="EW30" s="55">
        <v>0</v>
      </c>
      <c r="EX30" s="55">
        <v>0</v>
      </c>
      <c r="EY30" s="55">
        <v>0</v>
      </c>
      <c r="EZ30" s="31">
        <v>0</v>
      </c>
      <c r="FA30" s="31">
        <v>0</v>
      </c>
      <c r="FB30" s="31">
        <v>0</v>
      </c>
      <c r="FC30" s="31">
        <v>7.8</v>
      </c>
      <c r="FD30" s="31">
        <v>20.599999999999998</v>
      </c>
      <c r="FE30" s="61">
        <v>0.39900000000000002</v>
      </c>
      <c r="FF30" s="16">
        <v>0</v>
      </c>
      <c r="FG30" s="16">
        <v>0</v>
      </c>
      <c r="FH30" s="50">
        <v>0.1</v>
      </c>
      <c r="FI30" s="48">
        <f t="shared" si="3"/>
        <v>-2.3025850929940455</v>
      </c>
      <c r="FJ30" s="27">
        <v>0.84916323931940163</v>
      </c>
      <c r="FK30" s="27">
        <v>0.8789141057180242</v>
      </c>
      <c r="FL30" s="33">
        <v>1</v>
      </c>
      <c r="FM30" s="30">
        <v>1</v>
      </c>
      <c r="FN30" s="30">
        <v>0</v>
      </c>
      <c r="FO30" s="31">
        <v>1</v>
      </c>
      <c r="FP30" s="31">
        <v>0.1</v>
      </c>
      <c r="FQ30" s="48">
        <v>0.80265502616216045</v>
      </c>
      <c r="FR30" s="48">
        <v>0.62355284271167644</v>
      </c>
      <c r="FS30" s="48">
        <v>0.66105880930472183</v>
      </c>
      <c r="FT30" s="48">
        <v>0.63460134868262663</v>
      </c>
      <c r="FU30" s="48">
        <v>0.72015642651584189</v>
      </c>
      <c r="FV30" s="31">
        <v>3.5010041756499994</v>
      </c>
      <c r="FW30" s="30">
        <v>1.198953374894737</v>
      </c>
      <c r="FX30" s="31">
        <v>24.049814282999996</v>
      </c>
      <c r="FY30" s="31"/>
      <c r="FZ30" s="31">
        <v>22.262358765714282</v>
      </c>
      <c r="GA30" s="31">
        <v>2.0910886857142853E-2</v>
      </c>
      <c r="GB30" s="31">
        <v>16.163265620000001</v>
      </c>
      <c r="GC30" s="31">
        <v>3.0928196395714282</v>
      </c>
      <c r="GD30" s="31">
        <v>27.357905440000003</v>
      </c>
      <c r="GE30" s="31">
        <v>30.450725079571431</v>
      </c>
      <c r="GF30" s="31">
        <v>6.7790496639755267</v>
      </c>
      <c r="GG30" s="31">
        <v>50.787926830000004</v>
      </c>
      <c r="GH30" s="21">
        <v>46.6</v>
      </c>
      <c r="GI30" s="44">
        <v>0.9477250449595076</v>
      </c>
    </row>
    <row r="31" spans="1:191" ht="14" customHeight="1" x14ac:dyDescent="0.15">
      <c r="A31" s="16" t="s">
        <v>529</v>
      </c>
      <c r="B31" s="21" t="s">
        <v>822</v>
      </c>
      <c r="C31" s="33">
        <v>3.0405405405405403</v>
      </c>
      <c r="D31" s="20">
        <v>2</v>
      </c>
      <c r="E31" s="20">
        <v>2</v>
      </c>
      <c r="F31" s="20">
        <v>2</v>
      </c>
      <c r="G31" s="20">
        <v>2</v>
      </c>
      <c r="H31" s="31">
        <v>3</v>
      </c>
      <c r="I31" s="31">
        <v>3.6315789473684212</v>
      </c>
      <c r="J31" s="31">
        <v>8</v>
      </c>
      <c r="K31" s="31">
        <v>8</v>
      </c>
      <c r="L31" s="31">
        <v>8</v>
      </c>
      <c r="M31" s="31">
        <v>8</v>
      </c>
      <c r="N31" s="31">
        <v>2.5999999999999996</v>
      </c>
      <c r="O31" s="21">
        <v>28</v>
      </c>
      <c r="P31" s="55">
        <v>4759.403859</v>
      </c>
      <c r="Q31" s="57">
        <v>5654.2425370000001</v>
      </c>
      <c r="R31" s="57">
        <v>7811.2404573000003</v>
      </c>
      <c r="S31" s="57">
        <v>9000.2996640000001</v>
      </c>
      <c r="T31" s="57">
        <v>7178.5820139999996</v>
      </c>
      <c r="U31" s="57">
        <v>8505.4170439999998</v>
      </c>
      <c r="V31" s="55">
        <v>7776.5017820315798</v>
      </c>
      <c r="W31" s="50">
        <v>1.1370922153901992</v>
      </c>
      <c r="X31" s="31">
        <v>1.5376685193265491</v>
      </c>
      <c r="Y31" s="17">
        <v>21.042857142857144</v>
      </c>
      <c r="Z31" s="31">
        <v>18.546994902000002</v>
      </c>
      <c r="AA31" s="26">
        <v>55</v>
      </c>
      <c r="AB31" s="49">
        <v>0</v>
      </c>
      <c r="AC31" s="49">
        <v>1E-3</v>
      </c>
      <c r="AD31" s="48">
        <v>5.7546079189189185E-2</v>
      </c>
      <c r="AE31" s="48">
        <v>5.7546079189189185E-2</v>
      </c>
      <c r="AF31" s="55">
        <v>109407.66666666667</v>
      </c>
      <c r="AG31" s="55">
        <f t="shared" si="0"/>
        <v>109407666.66666667</v>
      </c>
      <c r="AH31" s="50">
        <v>0.73881264344861419</v>
      </c>
      <c r="AI31" s="39">
        <v>410.61288284522794</v>
      </c>
      <c r="AJ31" s="39">
        <v>458.22117548869528</v>
      </c>
      <c r="AK31" s="39">
        <v>1466.6764896047598</v>
      </c>
      <c r="AL31" s="39">
        <v>778.50351597956103</v>
      </c>
      <c r="AM31" s="40">
        <v>331.16197479169267</v>
      </c>
      <c r="AN31" s="40">
        <v>358.68207302152734</v>
      </c>
      <c r="AO31" s="41">
        <v>854.41100748550798</v>
      </c>
      <c r="AP31" s="39">
        <f>AVERAGE(AV31,AK31,AN31)</f>
        <v>609.54721838769035</v>
      </c>
      <c r="AQ31" s="40">
        <v>741.77485763692061</v>
      </c>
      <c r="AR31" s="40">
        <v>816.90324851022262</v>
      </c>
      <c r="AS31" s="41">
        <v>2321.0874970902678</v>
      </c>
      <c r="AT31" s="39">
        <f>AVERAGE(AI31,AO31,AR31)</f>
        <v>693.97571294698616</v>
      </c>
      <c r="AU31" s="39">
        <v>3</v>
      </c>
      <c r="AV31" s="48">
        <v>3.2830925367837835</v>
      </c>
      <c r="AW31" s="55">
        <f t="shared" si="4"/>
        <v>0</v>
      </c>
      <c r="AX31" s="48">
        <v>3.2830925367837835</v>
      </c>
      <c r="AY31" s="48">
        <v>10.048958158513512</v>
      </c>
      <c r="AZ31" s="48">
        <v>13.332050695297296</v>
      </c>
      <c r="BA31" s="56">
        <v>0.10023689189394736</v>
      </c>
      <c r="BB31" s="31">
        <f t="shared" si="5"/>
        <v>0.3290869916874215</v>
      </c>
      <c r="BC31" s="31">
        <f t="shared" si="6"/>
        <v>1.0072763325817193</v>
      </c>
      <c r="BD31" s="31">
        <f t="shared" si="7"/>
        <v>1.3363633242691406</v>
      </c>
      <c r="BE31" s="31">
        <v>1.3939094034583297</v>
      </c>
      <c r="BF31" s="49">
        <v>1.087192E-2</v>
      </c>
      <c r="BG31" s="49">
        <v>1.087192E-2</v>
      </c>
      <c r="BH31" s="49">
        <v>5.4899999999999997E-2</v>
      </c>
      <c r="BI31" s="49">
        <v>1.087192E-2</v>
      </c>
      <c r="BJ31" s="49">
        <v>1.087192E-2</v>
      </c>
      <c r="BK31" s="16">
        <v>0</v>
      </c>
      <c r="BL31" s="50">
        <v>433.9</v>
      </c>
      <c r="BM31" s="16">
        <v>712.30000000000018</v>
      </c>
      <c r="BN31" s="50">
        <v>4.8100490757361438</v>
      </c>
      <c r="BO31" s="9">
        <v>0.504</v>
      </c>
      <c r="BP31" s="9">
        <v>0.59599999999999997</v>
      </c>
      <c r="BQ31" s="53">
        <v>0.63148453500000001</v>
      </c>
      <c r="BR31" s="6">
        <v>80</v>
      </c>
      <c r="BS31" s="11">
        <v>73</v>
      </c>
      <c r="BT31" s="48">
        <v>50.300114127140915</v>
      </c>
      <c r="BU31" s="56">
        <v>1.05</v>
      </c>
      <c r="BV31" s="16">
        <v>62</v>
      </c>
      <c r="BW31" s="16">
        <v>50</v>
      </c>
      <c r="BX31" s="16">
        <v>56</v>
      </c>
      <c r="BY31" s="16">
        <v>48</v>
      </c>
      <c r="BZ31" s="16">
        <v>39</v>
      </c>
      <c r="CA31" s="16">
        <v>44</v>
      </c>
      <c r="CB31" s="16">
        <v>37</v>
      </c>
      <c r="CC31" s="16">
        <v>31</v>
      </c>
      <c r="CD31" s="16">
        <v>34</v>
      </c>
      <c r="CE31" s="16">
        <v>28</v>
      </c>
      <c r="CF31" s="16">
        <v>23</v>
      </c>
      <c r="CG31" s="16">
        <v>26</v>
      </c>
      <c r="CH31" s="16">
        <v>24</v>
      </c>
      <c r="CI31" s="16">
        <v>19</v>
      </c>
      <c r="CJ31" s="16">
        <v>22</v>
      </c>
      <c r="CK31" s="49">
        <v>0.79166666666666663</v>
      </c>
      <c r="CL31" s="54">
        <v>0.92649122272547269</v>
      </c>
      <c r="CM31" s="56">
        <v>1.1112979340376414</v>
      </c>
      <c r="CN31" s="56">
        <v>1.0250462101410234</v>
      </c>
      <c r="CO31" s="6">
        <v>110</v>
      </c>
      <c r="CP31" s="14">
        <v>110</v>
      </c>
      <c r="CQ31" s="14">
        <v>58</v>
      </c>
      <c r="CR31" s="4">
        <v>75.599999999999994</v>
      </c>
      <c r="CS31" s="7"/>
      <c r="CT31" s="6">
        <v>98</v>
      </c>
      <c r="CU31" s="6">
        <v>97</v>
      </c>
      <c r="CV31" s="9">
        <v>1.0045989748892254</v>
      </c>
      <c r="CW31" s="13">
        <v>48.8</v>
      </c>
      <c r="CX31" s="13">
        <v>46.3</v>
      </c>
      <c r="CY31" s="9">
        <v>1.0539956803455723</v>
      </c>
      <c r="CZ31" s="34">
        <v>11</v>
      </c>
      <c r="DA31" s="9">
        <v>0.10199999999999999</v>
      </c>
      <c r="DB31" s="13">
        <v>9.43</v>
      </c>
      <c r="DC31" s="13">
        <v>63.958150000000003</v>
      </c>
      <c r="DD31" s="13">
        <v>85.234350000000006</v>
      </c>
      <c r="DE31" s="9">
        <v>0.75037998177964638</v>
      </c>
      <c r="DF31" s="16">
        <v>0</v>
      </c>
      <c r="DG31" s="16">
        <v>1</v>
      </c>
      <c r="DH31" s="16">
        <v>0</v>
      </c>
      <c r="DI31" s="16">
        <v>0</v>
      </c>
      <c r="DJ31" s="16">
        <v>0</v>
      </c>
      <c r="DK31" s="16">
        <v>0</v>
      </c>
      <c r="DL31" s="16">
        <v>0</v>
      </c>
      <c r="DM31" s="16">
        <v>0</v>
      </c>
      <c r="DN31" s="16">
        <v>0</v>
      </c>
      <c r="DO31" s="16">
        <v>0</v>
      </c>
      <c r="DP31" s="16">
        <v>0</v>
      </c>
      <c r="DQ31" s="16">
        <v>0</v>
      </c>
      <c r="DR31" s="16">
        <v>0</v>
      </c>
      <c r="DS31" s="16">
        <v>0</v>
      </c>
      <c r="DT31" s="16">
        <v>0</v>
      </c>
      <c r="DU31" s="16">
        <v>0</v>
      </c>
      <c r="DV31" s="16">
        <v>0</v>
      </c>
      <c r="DW31" s="16">
        <v>0</v>
      </c>
      <c r="DX31" s="16">
        <v>0</v>
      </c>
      <c r="DY31" s="16">
        <v>0</v>
      </c>
      <c r="DZ31" s="3" t="s">
        <v>401</v>
      </c>
      <c r="EA31" s="3" t="s">
        <v>72</v>
      </c>
      <c r="EB31" s="50">
        <v>148.08580718918918</v>
      </c>
      <c r="EC31" s="55">
        <v>148085807.1891892</v>
      </c>
      <c r="ED31" s="55">
        <v>186074634</v>
      </c>
      <c r="EE31" s="57">
        <v>94294311.999075323</v>
      </c>
      <c r="EF31" s="57">
        <v>91780322.000924692</v>
      </c>
      <c r="EG31" s="55">
        <v>72192354.343793094</v>
      </c>
      <c r="EH31" s="21">
        <v>686300</v>
      </c>
      <c r="EI31" s="57">
        <v>318443.19999999995</v>
      </c>
      <c r="EJ31" s="57">
        <v>367856.80000000005</v>
      </c>
      <c r="EK31" s="59">
        <v>0.4</v>
      </c>
      <c r="EL31" s="60">
        <v>0.46399999999999997</v>
      </c>
      <c r="EM31" s="56">
        <v>0.53600000000000003</v>
      </c>
      <c r="EN31" s="30">
        <f t="shared" si="13"/>
        <v>0.18559999999999999</v>
      </c>
      <c r="EO31" s="30">
        <f t="shared" si="14"/>
        <v>0.21440000000000003</v>
      </c>
      <c r="EP31" s="57">
        <f t="shared" si="15"/>
        <v>93975868.79907532</v>
      </c>
      <c r="EQ31" s="57">
        <f t="shared" si="16"/>
        <v>91412465.200924695</v>
      </c>
      <c r="ER31" s="56">
        <f t="shared" si="17"/>
        <v>1.028042166815174</v>
      </c>
      <c r="ES31" s="31">
        <v>89</v>
      </c>
      <c r="ET31" s="31">
        <v>0</v>
      </c>
      <c r="EU31" s="18">
        <v>0.1</v>
      </c>
      <c r="EV31" s="55">
        <v>0</v>
      </c>
      <c r="EW31" s="55">
        <v>0</v>
      </c>
      <c r="EX31" s="55">
        <v>0</v>
      </c>
      <c r="EY31" s="55">
        <v>0</v>
      </c>
      <c r="EZ31" s="31">
        <v>0</v>
      </c>
      <c r="FA31" s="31">
        <v>0</v>
      </c>
      <c r="FB31" s="31">
        <v>0</v>
      </c>
      <c r="FC31" s="31">
        <v>2.1</v>
      </c>
      <c r="FD31" s="31">
        <v>7.3999999999999995</v>
      </c>
      <c r="FE31" s="61">
        <v>0.57600000000000007</v>
      </c>
      <c r="FF31" s="16">
        <v>1</v>
      </c>
      <c r="FG31" s="16">
        <v>1000</v>
      </c>
      <c r="FH31" s="50">
        <v>6.7528416056944298</v>
      </c>
      <c r="FI31" s="48">
        <f t="shared" si="3"/>
        <v>1.9099633949191968</v>
      </c>
      <c r="FJ31" s="27">
        <v>-0.14300436938413325</v>
      </c>
      <c r="FK31" s="27">
        <v>-9.7239578235807173E-2</v>
      </c>
      <c r="FL31" s="31">
        <v>0.1</v>
      </c>
      <c r="FM31" s="30">
        <v>0</v>
      </c>
      <c r="FN31" s="30">
        <v>0</v>
      </c>
      <c r="FO31" s="31">
        <v>0.1</v>
      </c>
      <c r="FP31" s="31">
        <v>0.1</v>
      </c>
      <c r="FQ31" s="48">
        <v>-4.2152238951453057E-2</v>
      </c>
      <c r="FR31" s="48">
        <v>0.72099727080968612</v>
      </c>
      <c r="FS31" s="48">
        <v>0.7277666967310078</v>
      </c>
      <c r="FT31" s="48">
        <v>0.63460134868262663</v>
      </c>
      <c r="FU31" s="48">
        <v>0.38879469980721204</v>
      </c>
      <c r="FV31" s="31">
        <v>1.6016006694999998</v>
      </c>
      <c r="FW31" s="30">
        <v>0.7059825378421053</v>
      </c>
      <c r="FX31" s="31">
        <v>19.525743662499998</v>
      </c>
      <c r="FY31" s="31">
        <v>15.738986813333332</v>
      </c>
      <c r="FZ31" s="31">
        <v>15.738986813333332</v>
      </c>
      <c r="GA31" s="31"/>
      <c r="GB31" s="31">
        <v>2.0830163413333334</v>
      </c>
      <c r="GC31" s="31">
        <v>23.228591679999997</v>
      </c>
      <c r="GD31" s="31">
        <v>29.767701736666666</v>
      </c>
      <c r="GE31" s="31">
        <v>52.99629341666666</v>
      </c>
      <c r="GF31" s="31">
        <v>8.3410796324046075</v>
      </c>
      <c r="GG31" s="31">
        <v>71.645390239999998</v>
      </c>
      <c r="GH31" s="21">
        <v>21.5</v>
      </c>
      <c r="GI31" s="44">
        <v>-0.11953614616839481</v>
      </c>
    </row>
    <row r="32" spans="1:191" ht="14" customHeight="1" x14ac:dyDescent="0.15">
      <c r="A32" s="16" t="s">
        <v>73</v>
      </c>
      <c r="B32" s="21" t="s">
        <v>823</v>
      </c>
      <c r="C32" s="33">
        <v>5.7162162162162158</v>
      </c>
      <c r="D32" s="20">
        <v>5.5</v>
      </c>
      <c r="E32" s="20">
        <v>5.5</v>
      </c>
      <c r="F32" s="20">
        <v>5.5</v>
      </c>
      <c r="G32" s="20">
        <v>5.5</v>
      </c>
      <c r="H32" s="31"/>
      <c r="I32" s="31"/>
      <c r="J32" s="31"/>
      <c r="K32" s="31"/>
      <c r="L32" s="31"/>
      <c r="M32" s="31"/>
      <c r="N32" s="31">
        <v>3.65</v>
      </c>
      <c r="O32" s="21">
        <v>0</v>
      </c>
      <c r="P32" s="55">
        <v>58050.132090999999</v>
      </c>
      <c r="Q32" s="57">
        <v>63606.577753999998</v>
      </c>
      <c r="R32" s="57">
        <v>53337.550599000002</v>
      </c>
      <c r="S32" s="57">
        <v>48528.701276</v>
      </c>
      <c r="T32" s="57">
        <v>49437.694439999999</v>
      </c>
      <c r="U32" s="57">
        <v>47468.343589999997</v>
      </c>
      <c r="V32" s="55">
        <v>62061.243619315777</v>
      </c>
      <c r="W32" s="50">
        <v>-0.27063406021784348</v>
      </c>
      <c r="X32" s="31">
        <v>-0.65286193234216705</v>
      </c>
      <c r="Y32" s="17">
        <v>21.4</v>
      </c>
      <c r="Z32" s="31">
        <v>14.791673373124999</v>
      </c>
      <c r="AA32" s="26"/>
      <c r="AB32" s="49">
        <v>0</v>
      </c>
      <c r="AC32" s="49">
        <v>1E-3</v>
      </c>
      <c r="AD32" s="48">
        <v>0.118843005</v>
      </c>
      <c r="AE32" s="48">
        <v>0.118843005</v>
      </c>
      <c r="AF32" s="55">
        <v>17510.611111111109</v>
      </c>
      <c r="AG32" s="55">
        <f t="shared" si="0"/>
        <v>17510611.111111108</v>
      </c>
      <c r="AH32" s="50">
        <v>66.813944103461523</v>
      </c>
      <c r="AI32" s="39">
        <v>124460.22742761484</v>
      </c>
      <c r="AJ32" s="39">
        <v>123184.95036077918</v>
      </c>
      <c r="AK32" s="39">
        <v>172958.27512843651</v>
      </c>
      <c r="AL32" s="39">
        <v>140201.15097227684</v>
      </c>
      <c r="AM32" s="40">
        <v>0</v>
      </c>
      <c r="AN32" s="40">
        <v>0</v>
      </c>
      <c r="AO32" s="41">
        <v>0</v>
      </c>
      <c r="AP32" s="39">
        <f>AVERAGE(AV32,AK32,AN32)</f>
        <v>57685.549754571366</v>
      </c>
      <c r="AQ32" s="40">
        <v>124460.22742761484</v>
      </c>
      <c r="AR32" s="40">
        <v>123184.95036077918</v>
      </c>
      <c r="AS32" s="41">
        <v>172958.27512843651</v>
      </c>
      <c r="AT32" s="39">
        <f>AVERAGE(AI32,AO32,AR32)</f>
        <v>82548.392596131351</v>
      </c>
      <c r="AU32" s="39">
        <v>3</v>
      </c>
      <c r="AV32" s="48">
        <v>98.374135277586177</v>
      </c>
      <c r="AW32" s="55">
        <f t="shared" si="4"/>
        <v>0</v>
      </c>
      <c r="AX32" s="48">
        <v>98.374135277586177</v>
      </c>
      <c r="AY32" s="48">
        <v>2.9296075551428574E-2</v>
      </c>
      <c r="AZ32" s="48">
        <v>98.403431353137606</v>
      </c>
      <c r="BA32" s="56">
        <v>0.72809259603793097</v>
      </c>
      <c r="BB32" s="31">
        <f t="shared" si="5"/>
        <v>71.625479537244331</v>
      </c>
      <c r="BC32" s="31">
        <f t="shared" si="6"/>
        <v>2.1330255701962991E-2</v>
      </c>
      <c r="BD32" s="31">
        <f t="shared" si="7"/>
        <v>71.646809792946286</v>
      </c>
      <c r="BE32" s="31">
        <v>71.765652797946288</v>
      </c>
      <c r="BF32" s="49">
        <v>0.63907670500000002</v>
      </c>
      <c r="BG32" s="49">
        <v>0.63907670500000002</v>
      </c>
      <c r="BH32" s="49"/>
      <c r="BI32" s="49">
        <v>0.63907670500000002</v>
      </c>
      <c r="BJ32" s="49">
        <v>0.63907670500000002</v>
      </c>
      <c r="BK32" s="16">
        <v>0</v>
      </c>
      <c r="BM32" s="16"/>
      <c r="BN32" s="50">
        <v>0</v>
      </c>
      <c r="BO32" s="9"/>
      <c r="BP32" s="9"/>
      <c r="BQ32" s="53"/>
      <c r="BR32" s="6"/>
      <c r="BS32" s="11">
        <v>37</v>
      </c>
      <c r="BT32" s="48">
        <v>47.821385030315263</v>
      </c>
      <c r="BU32" s="56">
        <v>1.0549999999999999</v>
      </c>
      <c r="BV32" s="16">
        <v>12</v>
      </c>
      <c r="BW32" s="16">
        <v>11</v>
      </c>
      <c r="BX32" s="16">
        <v>11</v>
      </c>
      <c r="BY32" s="16">
        <v>9</v>
      </c>
      <c r="BZ32" s="16">
        <v>8</v>
      </c>
      <c r="CA32" s="16">
        <v>9</v>
      </c>
      <c r="CB32" s="16">
        <v>8</v>
      </c>
      <c r="CC32" s="16">
        <v>8</v>
      </c>
      <c r="CD32" s="16">
        <v>8</v>
      </c>
      <c r="CE32" s="16">
        <v>7</v>
      </c>
      <c r="CF32" s="16">
        <v>7</v>
      </c>
      <c r="CG32" s="16">
        <v>7</v>
      </c>
      <c r="CH32" s="16">
        <v>6</v>
      </c>
      <c r="CI32" s="16">
        <v>7</v>
      </c>
      <c r="CJ32" s="16">
        <v>7</v>
      </c>
      <c r="CK32" s="49">
        <v>1.1666666666666667</v>
      </c>
      <c r="CL32" s="54">
        <v>1.0860331325016919</v>
      </c>
      <c r="CM32" s="56">
        <v>1.0630936906309372</v>
      </c>
      <c r="CN32" s="56">
        <v>1.0141954386081578</v>
      </c>
      <c r="CO32" s="6">
        <v>13</v>
      </c>
      <c r="CP32" s="14">
        <v>13</v>
      </c>
      <c r="CQ32" s="14">
        <v>21</v>
      </c>
      <c r="CR32" s="4">
        <v>25</v>
      </c>
      <c r="CS32" s="7"/>
      <c r="CT32" s="6"/>
      <c r="CU32" s="6">
        <v>100</v>
      </c>
      <c r="CV32" s="9">
        <v>0.95677256359898011</v>
      </c>
      <c r="CW32" s="13">
        <v>66.599999999999994</v>
      </c>
      <c r="CX32" s="13">
        <v>23.53</v>
      </c>
      <c r="CY32" s="9">
        <v>2.830429239269018</v>
      </c>
      <c r="CZ32" s="34">
        <v>7</v>
      </c>
      <c r="DA32" s="9"/>
      <c r="DB32" s="13"/>
      <c r="DC32" s="13">
        <v>62.609470000000002</v>
      </c>
      <c r="DD32" s="13">
        <v>77.766450000000006</v>
      </c>
      <c r="DE32" s="9">
        <v>0.80509615650450805</v>
      </c>
      <c r="DF32" s="16">
        <v>0</v>
      </c>
      <c r="DG32" s="16">
        <v>0</v>
      </c>
      <c r="DH32" s="16">
        <v>0</v>
      </c>
      <c r="DI32" s="16">
        <v>1</v>
      </c>
      <c r="DJ32" s="16">
        <v>0</v>
      </c>
      <c r="DK32" s="16">
        <v>0</v>
      </c>
      <c r="DL32" s="16">
        <v>0</v>
      </c>
      <c r="DM32" s="16">
        <v>0</v>
      </c>
      <c r="DN32" s="16">
        <v>0</v>
      </c>
      <c r="DO32" s="16">
        <v>0</v>
      </c>
      <c r="DP32" s="16">
        <v>0</v>
      </c>
      <c r="DQ32" s="16">
        <v>0</v>
      </c>
      <c r="DR32" s="16">
        <v>1</v>
      </c>
      <c r="DS32" s="16">
        <v>0</v>
      </c>
      <c r="DT32" s="16">
        <v>0</v>
      </c>
      <c r="DU32" s="16">
        <v>0</v>
      </c>
      <c r="DV32" s="16">
        <v>1</v>
      </c>
      <c r="DW32" s="16">
        <v>0</v>
      </c>
      <c r="DX32" s="16">
        <v>0</v>
      </c>
      <c r="DY32" s="16">
        <v>0</v>
      </c>
      <c r="DZ32" s="3" t="s">
        <v>399</v>
      </c>
      <c r="EA32" s="3" t="s">
        <v>74</v>
      </c>
      <c r="EB32" s="50">
        <v>0.26208018918918918</v>
      </c>
      <c r="EC32" s="55">
        <v>262080.1891891892</v>
      </c>
      <c r="ED32" s="55">
        <v>370075</v>
      </c>
      <c r="EE32" s="57">
        <v>178347.00000641501</v>
      </c>
      <c r="EF32" s="57">
        <v>191727.99999358502</v>
      </c>
      <c r="EG32" s="55">
        <v>127899.84549448278</v>
      </c>
      <c r="EH32" s="21">
        <v>124200</v>
      </c>
      <c r="EI32" s="57">
        <v>55641.599999999991</v>
      </c>
      <c r="EJ32" s="57">
        <v>68558.400000000009</v>
      </c>
      <c r="EK32" s="59">
        <v>33.6</v>
      </c>
      <c r="EL32" s="60">
        <v>0.44799999999999995</v>
      </c>
      <c r="EM32" s="56">
        <v>0.55200000000000005</v>
      </c>
      <c r="EN32" s="30">
        <f t="shared" si="13"/>
        <v>15.0528</v>
      </c>
      <c r="EO32" s="30">
        <f t="shared" si="14"/>
        <v>18.547200000000004</v>
      </c>
      <c r="EP32" s="57">
        <f t="shared" si="15"/>
        <v>122705.40000641502</v>
      </c>
      <c r="EQ32" s="57">
        <f t="shared" si="16"/>
        <v>123169.59999358501</v>
      </c>
      <c r="ER32" s="56">
        <f t="shared" si="17"/>
        <v>0.99623121300065787</v>
      </c>
      <c r="ES32" s="31">
        <v>10</v>
      </c>
      <c r="ET32" s="31">
        <v>67</v>
      </c>
      <c r="EU32" s="18">
        <v>67.2</v>
      </c>
      <c r="EV32" s="55">
        <v>1</v>
      </c>
      <c r="EW32" s="55">
        <v>0</v>
      </c>
      <c r="EX32" s="55">
        <v>0</v>
      </c>
      <c r="EY32" s="55">
        <v>0</v>
      </c>
      <c r="EZ32" s="31">
        <v>0</v>
      </c>
      <c r="FA32" s="31">
        <v>13</v>
      </c>
      <c r="FB32" s="31">
        <v>0</v>
      </c>
      <c r="FC32" s="31">
        <v>10</v>
      </c>
      <c r="FD32" s="31">
        <v>0</v>
      </c>
      <c r="FE32" s="61">
        <v>0.54</v>
      </c>
      <c r="FF32" s="16">
        <v>0</v>
      </c>
      <c r="FG32" s="16">
        <v>0</v>
      </c>
      <c r="FH32" s="50">
        <v>0.1</v>
      </c>
      <c r="FI32" s="48">
        <f t="shared" si="3"/>
        <v>-2.3025850929940455</v>
      </c>
      <c r="FJ32" s="27">
        <v>1.1666979918501112</v>
      </c>
      <c r="FK32" s="27">
        <v>1.2054484127103504</v>
      </c>
      <c r="FL32" s="31">
        <v>0.1</v>
      </c>
      <c r="FM32" s="30">
        <v>0</v>
      </c>
      <c r="FN32" s="30">
        <v>0</v>
      </c>
      <c r="FO32" s="31">
        <v>0.1</v>
      </c>
      <c r="FP32" s="31">
        <v>0.1</v>
      </c>
      <c r="FQ32" s="48">
        <v>0.80265502616216045</v>
      </c>
      <c r="FR32" s="48">
        <v>0.72099727080968612</v>
      </c>
      <c r="FS32" s="48">
        <v>0.7277666967310078</v>
      </c>
      <c r="FT32" s="48">
        <v>0.63460134868262663</v>
      </c>
      <c r="FU32" s="48">
        <v>0.81829375101916635</v>
      </c>
      <c r="FV32" s="31">
        <v>5.0336594162777777</v>
      </c>
      <c r="FW32" s="30">
        <v>5.3076008128421046</v>
      </c>
      <c r="FX32" s="31">
        <v>24.562952761111109</v>
      </c>
      <c r="FY32" s="31"/>
      <c r="FZ32" s="31"/>
      <c r="GA32" s="31"/>
      <c r="GB32" s="31"/>
      <c r="GC32" s="31"/>
      <c r="GD32" s="31"/>
      <c r="GE32" s="31"/>
      <c r="GF32" s="31"/>
      <c r="GG32" s="31">
        <v>76.905951220000006</v>
      </c>
      <c r="GH32" s="21">
        <v>5.8</v>
      </c>
      <c r="GI32" s="44">
        <v>0.44270502041392995</v>
      </c>
    </row>
    <row r="33" spans="1:191" ht="14" customHeight="1" x14ac:dyDescent="0.15">
      <c r="A33" s="16" t="s">
        <v>439</v>
      </c>
      <c r="B33" s="21" t="s">
        <v>824</v>
      </c>
      <c r="C33" s="33">
        <v>4.3513513513513518</v>
      </c>
      <c r="D33" s="20">
        <v>1.7</v>
      </c>
      <c r="E33" s="20">
        <v>1.8333333333333333</v>
      </c>
      <c r="F33" s="20">
        <v>2</v>
      </c>
      <c r="G33" s="20">
        <v>2</v>
      </c>
      <c r="H33" s="31">
        <v>0.72499999999999998</v>
      </c>
      <c r="I33" s="31">
        <v>1.131578947368421</v>
      </c>
      <c r="J33" s="31">
        <v>9</v>
      </c>
      <c r="K33" s="31">
        <v>9</v>
      </c>
      <c r="L33" s="31">
        <v>9</v>
      </c>
      <c r="M33" s="31">
        <v>9</v>
      </c>
      <c r="N33" s="31">
        <v>2.4</v>
      </c>
      <c r="O33" s="21">
        <v>6</v>
      </c>
      <c r="P33" s="55">
        <v>2608.4671607</v>
      </c>
      <c r="Q33" s="57">
        <v>2971.5154968000002</v>
      </c>
      <c r="R33" s="57">
        <v>6209.3831793999998</v>
      </c>
      <c r="S33" s="57">
        <v>8609.5694031999992</v>
      </c>
      <c r="T33" s="57">
        <v>7536.1871220000003</v>
      </c>
      <c r="U33" s="57">
        <v>9229.6660479999991</v>
      </c>
      <c r="V33" s="55">
        <v>5740.351911789473</v>
      </c>
      <c r="W33" s="50">
        <v>1.3605490277932408</v>
      </c>
      <c r="X33" s="31">
        <v>3.4567717484972871</v>
      </c>
      <c r="Y33" s="17">
        <v>33.4</v>
      </c>
      <c r="Z33" s="31">
        <v>9.2756497564375007</v>
      </c>
      <c r="AA33" s="26">
        <v>29.2</v>
      </c>
      <c r="AB33" s="49">
        <v>0</v>
      </c>
      <c r="AC33" s="49">
        <v>1E-3</v>
      </c>
      <c r="AD33" s="48"/>
      <c r="AE33" s="49">
        <v>1E-3</v>
      </c>
      <c r="AF33" s="55">
        <v>8998.0555555555547</v>
      </c>
      <c r="AG33" s="55">
        <f t="shared" si="0"/>
        <v>8998055.5555555541</v>
      </c>
      <c r="AH33" s="50">
        <v>1.0620045080877922</v>
      </c>
      <c r="AI33" s="39"/>
      <c r="AJ33" s="39">
        <v>20.199485882831766</v>
      </c>
      <c r="AK33" s="39">
        <v>230.63388003458357</v>
      </c>
      <c r="AL33" s="39">
        <v>125.41668295870767</v>
      </c>
      <c r="AM33" s="40"/>
      <c r="AN33" s="40">
        <v>348.06656381433788</v>
      </c>
      <c r="AO33" s="41">
        <v>325.82772828398453</v>
      </c>
      <c r="AP33" s="39">
        <f>AVERAGE(AK33,AN33)</f>
        <v>289.3502219244607</v>
      </c>
      <c r="AQ33" s="40"/>
      <c r="AR33" s="40">
        <v>368.26604969716965</v>
      </c>
      <c r="AS33" s="41">
        <v>556.4616083185681</v>
      </c>
      <c r="AT33" s="39">
        <f>AVERAGE(AO33,AR33)</f>
        <v>347.04688899057709</v>
      </c>
      <c r="AU33" s="39">
        <v>2</v>
      </c>
      <c r="AV33" s="48">
        <v>9.2476376870769226</v>
      </c>
      <c r="AW33" s="55">
        <f t="shared" si="4"/>
        <v>0</v>
      </c>
      <c r="AX33" s="48">
        <v>9.2476376870769226</v>
      </c>
      <c r="AY33" s="48">
        <v>12.593686904461538</v>
      </c>
      <c r="AZ33" s="48">
        <v>21.841324591538459</v>
      </c>
      <c r="BA33" s="56">
        <v>0.46829756013333323</v>
      </c>
      <c r="BB33" s="31">
        <f t="shared" si="5"/>
        <v>4.3306461658551836</v>
      </c>
      <c r="BC33" s="31">
        <f t="shared" si="6"/>
        <v>5.8975928504424484</v>
      </c>
      <c r="BD33" s="31">
        <f t="shared" si="7"/>
        <v>10.228239016297632</v>
      </c>
      <c r="BE33" s="31">
        <v>10.228239016297632</v>
      </c>
      <c r="BF33" s="49">
        <v>7.1695093000000001E-2</v>
      </c>
      <c r="BG33" s="49">
        <v>7.1695093000000001E-2</v>
      </c>
      <c r="BH33" s="49"/>
      <c r="BI33" s="49">
        <v>7.1695093000000001E-2</v>
      </c>
      <c r="BJ33" s="49">
        <v>7.1695093000000001E-2</v>
      </c>
      <c r="BK33" s="16">
        <v>1</v>
      </c>
      <c r="BL33" s="50">
        <v>130.6</v>
      </c>
      <c r="BM33" s="16">
        <v>150.39999999999998</v>
      </c>
      <c r="BN33" s="50">
        <v>17.751110451611591</v>
      </c>
      <c r="BO33" s="9">
        <v>0.61299999999999999</v>
      </c>
      <c r="BP33" s="9">
        <v>0.41199999999999998</v>
      </c>
      <c r="BQ33" s="53">
        <v>0.39937720900000001</v>
      </c>
      <c r="BR33" s="6">
        <v>36</v>
      </c>
      <c r="BS33" s="11">
        <v>58</v>
      </c>
      <c r="BT33" s="48">
        <v>50.576842207387074</v>
      </c>
      <c r="BU33" s="56">
        <v>1.06</v>
      </c>
      <c r="BV33" s="16">
        <v>20</v>
      </c>
      <c r="BW33" s="16">
        <v>15</v>
      </c>
      <c r="BX33" s="16">
        <v>18</v>
      </c>
      <c r="BY33" s="16">
        <v>19</v>
      </c>
      <c r="BZ33" s="16">
        <v>16</v>
      </c>
      <c r="CA33" s="16">
        <v>18</v>
      </c>
      <c r="CB33" s="16">
        <v>18</v>
      </c>
      <c r="CC33" s="16">
        <v>15</v>
      </c>
      <c r="CD33" s="16">
        <v>16</v>
      </c>
      <c r="CE33" s="16">
        <v>15</v>
      </c>
      <c r="CF33" s="16">
        <v>11</v>
      </c>
      <c r="CG33" s="16">
        <v>13</v>
      </c>
      <c r="CH33" s="16">
        <v>11</v>
      </c>
      <c r="CI33" s="16">
        <v>10</v>
      </c>
      <c r="CJ33" s="16">
        <v>11</v>
      </c>
      <c r="CK33" s="49">
        <v>0.90909090909090906</v>
      </c>
      <c r="CL33" s="54">
        <v>0.96025256778912749</v>
      </c>
      <c r="CM33" s="56">
        <v>1.1023441782478316</v>
      </c>
      <c r="CN33" s="56">
        <v>1.0230177373942937</v>
      </c>
      <c r="CO33" s="6">
        <v>11</v>
      </c>
      <c r="CP33" s="14">
        <v>11</v>
      </c>
      <c r="CQ33" s="14">
        <v>13</v>
      </c>
      <c r="CR33" s="4">
        <v>42.2</v>
      </c>
      <c r="CS33" s="7"/>
      <c r="CT33" s="6"/>
      <c r="CU33" s="6">
        <v>99</v>
      </c>
      <c r="CV33" s="9">
        <v>0.99123265152418849</v>
      </c>
      <c r="CW33" s="13">
        <v>69.099999999999994</v>
      </c>
      <c r="CX33" s="13">
        <v>70.58</v>
      </c>
      <c r="CY33" s="9">
        <v>0.97903088693680929</v>
      </c>
      <c r="CZ33" s="34">
        <v>24</v>
      </c>
      <c r="DA33" s="9">
        <v>0.26600000000000001</v>
      </c>
      <c r="DB33" s="13">
        <v>21.67</v>
      </c>
      <c r="DC33" s="13">
        <v>63.359310000000001</v>
      </c>
      <c r="DD33" s="13">
        <v>73.754649999999998</v>
      </c>
      <c r="DE33" s="9">
        <v>0.85905512398201334</v>
      </c>
      <c r="DF33" s="16">
        <v>0</v>
      </c>
      <c r="DG33" s="16">
        <v>0</v>
      </c>
      <c r="DH33" s="16">
        <v>0</v>
      </c>
      <c r="DI33" s="16">
        <v>0</v>
      </c>
      <c r="DJ33" s="16">
        <v>1</v>
      </c>
      <c r="DK33" s="16">
        <v>0</v>
      </c>
      <c r="DL33" s="16">
        <v>0</v>
      </c>
      <c r="DM33" s="16">
        <v>0</v>
      </c>
      <c r="DN33" s="16">
        <v>0</v>
      </c>
      <c r="DO33" s="16">
        <v>0</v>
      </c>
      <c r="DP33" s="16">
        <v>0</v>
      </c>
      <c r="DQ33" s="16">
        <v>0</v>
      </c>
      <c r="DR33" s="16">
        <v>0</v>
      </c>
      <c r="DS33" s="16">
        <v>1</v>
      </c>
      <c r="DT33" s="16">
        <v>1</v>
      </c>
      <c r="DU33" s="16">
        <v>1</v>
      </c>
      <c r="DV33" s="16">
        <v>0</v>
      </c>
      <c r="DW33" s="16">
        <v>0</v>
      </c>
      <c r="DX33" s="16">
        <v>0</v>
      </c>
      <c r="DY33" s="16">
        <v>0</v>
      </c>
      <c r="DZ33" s="3" t="s">
        <v>422</v>
      </c>
      <c r="EA33" s="3" t="s">
        <v>75</v>
      </c>
      <c r="EB33" s="50">
        <v>8.4727093783783776</v>
      </c>
      <c r="EC33" s="55">
        <v>8472709.3783783782</v>
      </c>
      <c r="ED33" s="55">
        <v>7740000</v>
      </c>
      <c r="EE33" s="57">
        <v>3984370.4567519999</v>
      </c>
      <c r="EF33" s="57">
        <v>3755629.5432480006</v>
      </c>
      <c r="EG33" s="55">
        <v>3952400.489586208</v>
      </c>
      <c r="EH33" s="21">
        <v>104100</v>
      </c>
      <c r="EI33" s="57">
        <v>60273.899999999994</v>
      </c>
      <c r="EJ33" s="57">
        <v>43826.100000000006</v>
      </c>
      <c r="EK33" s="59">
        <v>1.3</v>
      </c>
      <c r="EL33" s="60">
        <v>0.57899999999999996</v>
      </c>
      <c r="EM33" s="56">
        <v>0.42100000000000004</v>
      </c>
      <c r="EN33" s="30">
        <f t="shared" si="13"/>
        <v>0.75269999999999992</v>
      </c>
      <c r="EO33" s="30">
        <f t="shared" si="14"/>
        <v>0.54730000000000012</v>
      </c>
      <c r="EP33" s="57">
        <f t="shared" si="15"/>
        <v>3924096.556752</v>
      </c>
      <c r="EQ33" s="57">
        <f t="shared" si="16"/>
        <v>3711803.4432480005</v>
      </c>
      <c r="ER33" s="56">
        <f t="shared" si="17"/>
        <v>1.0571940612561728</v>
      </c>
      <c r="ES33" s="31">
        <v>83.8</v>
      </c>
      <c r="ET33" s="31">
        <v>12.2</v>
      </c>
      <c r="EU33" s="18">
        <v>12.2</v>
      </c>
      <c r="EV33" s="55">
        <v>0</v>
      </c>
      <c r="EW33" s="55">
        <v>0</v>
      </c>
      <c r="EX33" s="55">
        <v>0</v>
      </c>
      <c r="EY33" s="55">
        <v>0</v>
      </c>
      <c r="EZ33" s="31">
        <v>0</v>
      </c>
      <c r="FA33" s="31">
        <v>0</v>
      </c>
      <c r="FB33" s="31">
        <v>0</v>
      </c>
      <c r="FC33" s="31">
        <v>4</v>
      </c>
      <c r="FD33" s="31">
        <v>0</v>
      </c>
      <c r="FE33" s="61">
        <v>0.22500000000000001</v>
      </c>
      <c r="FF33" s="16">
        <v>0</v>
      </c>
      <c r="FG33" s="16">
        <v>0</v>
      </c>
      <c r="FH33" s="50">
        <v>0.1</v>
      </c>
      <c r="FI33" s="48">
        <f t="shared" si="3"/>
        <v>-2.3025850929940455</v>
      </c>
      <c r="FJ33" s="27">
        <v>0.30132623152361043</v>
      </c>
      <c r="FK33" s="27">
        <v>0.34930780234457531</v>
      </c>
      <c r="FL33" s="31">
        <v>5</v>
      </c>
      <c r="FM33" s="30">
        <v>2</v>
      </c>
      <c r="FN33" s="30">
        <v>1</v>
      </c>
      <c r="FO33" s="31">
        <v>10</v>
      </c>
      <c r="FP33" s="31">
        <v>5</v>
      </c>
      <c r="FQ33" s="48">
        <v>0.80265502616216045</v>
      </c>
      <c r="FR33" s="48">
        <v>0.1904664956094112</v>
      </c>
      <c r="FS33" s="48">
        <v>-6.0200649581374655E-3</v>
      </c>
      <c r="FT33" s="48">
        <v>5.6800225398968486E-2</v>
      </c>
      <c r="FU33" s="48">
        <v>0.27864189691139563</v>
      </c>
      <c r="FV33" s="31">
        <v>2.7746898205499995</v>
      </c>
      <c r="FW33" s="30">
        <v>2.765554157157895</v>
      </c>
      <c r="FX33" s="31">
        <v>17.686149327500001</v>
      </c>
      <c r="FY33" s="31">
        <v>20.955073291111109</v>
      </c>
      <c r="FZ33" s="31">
        <v>19.998104727368428</v>
      </c>
      <c r="GA33" s="31">
        <v>9.0878882999999994E-2</v>
      </c>
      <c r="GB33" s="31">
        <v>3.9282276344210523</v>
      </c>
      <c r="GC33" s="31">
        <v>32.152467831578953</v>
      </c>
      <c r="GD33" s="31">
        <v>16.893855705157893</v>
      </c>
      <c r="GE33" s="31">
        <v>49.04632353673685</v>
      </c>
      <c r="GF33" s="31">
        <v>9.8083351458005872</v>
      </c>
      <c r="GG33" s="31">
        <v>72.526585370000006</v>
      </c>
      <c r="GH33" s="21">
        <v>11.2</v>
      </c>
      <c r="GI33" s="44">
        <v>-6.9362700146263515E-2</v>
      </c>
    </row>
    <row r="34" spans="1:191" ht="14" customHeight="1" x14ac:dyDescent="0.15">
      <c r="A34" s="16" t="s">
        <v>642</v>
      </c>
      <c r="B34" s="21" t="s">
        <v>825</v>
      </c>
      <c r="C34" s="33">
        <v>4.6756756756756754</v>
      </c>
      <c r="D34" s="20">
        <v>4</v>
      </c>
      <c r="E34" s="20">
        <v>4</v>
      </c>
      <c r="F34" s="20">
        <v>4</v>
      </c>
      <c r="G34" s="20">
        <v>4</v>
      </c>
      <c r="H34" s="31">
        <v>-3.4750000000000001</v>
      </c>
      <c r="I34" s="31">
        <v>-3.4473684210526314</v>
      </c>
      <c r="J34" s="31">
        <v>0</v>
      </c>
      <c r="K34" s="31">
        <v>0</v>
      </c>
      <c r="L34" s="31">
        <v>0</v>
      </c>
      <c r="M34" s="31">
        <v>0</v>
      </c>
      <c r="N34" s="31">
        <v>3.3833333333333329</v>
      </c>
      <c r="O34" s="21">
        <v>0</v>
      </c>
      <c r="P34" s="55">
        <v>796.17131108000001</v>
      </c>
      <c r="Q34" s="57">
        <v>922.01725808000003</v>
      </c>
      <c r="R34" s="57">
        <v>926.08907265000005</v>
      </c>
      <c r="S34" s="57">
        <v>1290.7730885000001</v>
      </c>
      <c r="T34" s="57">
        <v>719.91090710000003</v>
      </c>
      <c r="U34" s="57">
        <v>1040.0533579999999</v>
      </c>
      <c r="V34" s="55">
        <v>1011.9171907989473</v>
      </c>
      <c r="W34" s="50">
        <v>2.4829908088134829</v>
      </c>
      <c r="X34" s="31">
        <v>1.1627819299185223</v>
      </c>
      <c r="Y34" s="17"/>
      <c r="Z34" s="31">
        <v>14.497955020769233</v>
      </c>
      <c r="AA34" s="26">
        <v>39.6</v>
      </c>
      <c r="AB34" s="49">
        <v>0.12815986700000001</v>
      </c>
      <c r="AC34" s="49">
        <v>0.12815986700000001</v>
      </c>
      <c r="AD34" s="48">
        <v>12.851289707837839</v>
      </c>
      <c r="AE34" s="48">
        <v>12.851289707837839</v>
      </c>
      <c r="AG34" s="55">
        <f t="shared" si="0"/>
        <v>0</v>
      </c>
      <c r="AH34" s="50">
        <v>0</v>
      </c>
      <c r="AI34" s="39">
        <v>0</v>
      </c>
      <c r="AJ34" s="39">
        <v>0</v>
      </c>
      <c r="AK34" s="39">
        <v>0</v>
      </c>
      <c r="AL34" s="39">
        <v>0</v>
      </c>
      <c r="AM34" s="40">
        <v>0</v>
      </c>
      <c r="AN34" s="40">
        <v>0</v>
      </c>
      <c r="AO34" s="41">
        <v>0</v>
      </c>
      <c r="AP34" s="39">
        <f>AVERAGE(AV34,AK34,AN34)</f>
        <v>0.13826460290909093</v>
      </c>
      <c r="AQ34" s="40">
        <v>0</v>
      </c>
      <c r="AR34" s="40">
        <v>0</v>
      </c>
      <c r="AS34" s="41">
        <v>0</v>
      </c>
      <c r="AT34" s="39">
        <f>AVERAGE(AI34,AO34,AR34)</f>
        <v>0</v>
      </c>
      <c r="AU34" s="39">
        <v>3</v>
      </c>
      <c r="AV34" s="48">
        <v>0.41479380872727278</v>
      </c>
      <c r="AW34" s="55">
        <f t="shared" si="4"/>
        <v>1</v>
      </c>
      <c r="AX34" s="48">
        <v>0</v>
      </c>
      <c r="AY34" s="48">
        <v>0.14849312391304351</v>
      </c>
      <c r="AZ34" s="48">
        <v>0.14849312391304351</v>
      </c>
      <c r="BA34" s="56">
        <v>9.5710661143428577E-2</v>
      </c>
      <c r="BB34" s="31">
        <f t="shared" si="5"/>
        <v>0</v>
      </c>
      <c r="BC34" s="31">
        <f t="shared" si="6"/>
        <v>1.4212375064970457E-2</v>
      </c>
      <c r="BD34" s="31">
        <f t="shared" si="7"/>
        <v>1.4212375064970457E-2</v>
      </c>
      <c r="BE34" s="31">
        <v>12.865502082902809</v>
      </c>
      <c r="BF34" s="49">
        <v>0</v>
      </c>
      <c r="BG34" s="49">
        <v>9.9999999999999995E-7</v>
      </c>
      <c r="BH34" s="49">
        <v>4.3499999999999997E-2</v>
      </c>
      <c r="BI34" s="49">
        <v>0.12815986700000001</v>
      </c>
      <c r="BJ34" s="49">
        <v>0.12815986700000001</v>
      </c>
      <c r="BK34" s="16">
        <v>0</v>
      </c>
      <c r="BL34" s="50">
        <v>1.8</v>
      </c>
      <c r="BM34" s="16">
        <v>2.7000000000000011</v>
      </c>
      <c r="BN34" s="50">
        <v>0.2879118249026455</v>
      </c>
      <c r="BO34" s="9"/>
      <c r="BP34" s="9"/>
      <c r="BQ34" s="53"/>
      <c r="BR34" s="6"/>
      <c r="BS34" s="11">
        <v>161</v>
      </c>
      <c r="BT34" s="48">
        <v>50.191753487967965</v>
      </c>
      <c r="BU34" s="56">
        <v>1.0449999999999999</v>
      </c>
      <c r="BV34" s="16">
        <v>203</v>
      </c>
      <c r="BW34" s="16">
        <v>200</v>
      </c>
      <c r="BX34" s="16">
        <v>201</v>
      </c>
      <c r="BY34" s="16">
        <v>202</v>
      </c>
      <c r="BZ34" s="16">
        <v>199</v>
      </c>
      <c r="CA34" s="16">
        <v>200</v>
      </c>
      <c r="CB34" s="16">
        <v>189</v>
      </c>
      <c r="CC34" s="16">
        <v>186</v>
      </c>
      <c r="CD34" s="16">
        <v>187</v>
      </c>
      <c r="CE34" s="16">
        <v>177</v>
      </c>
      <c r="CF34" s="16">
        <v>174</v>
      </c>
      <c r="CG34" s="16">
        <v>176</v>
      </c>
      <c r="CH34" s="16">
        <v>170</v>
      </c>
      <c r="CI34" s="16">
        <v>167</v>
      </c>
      <c r="CJ34" s="16">
        <v>169</v>
      </c>
      <c r="CK34" s="49">
        <v>0.98235294117647054</v>
      </c>
      <c r="CL34" s="54">
        <v>0.99653323142414196</v>
      </c>
      <c r="CM34" s="56">
        <v>1.0466841599380623</v>
      </c>
      <c r="CN34" s="56">
        <v>1.011622842330671</v>
      </c>
      <c r="CO34" s="6">
        <v>700</v>
      </c>
      <c r="CP34" s="14">
        <v>700</v>
      </c>
      <c r="CQ34" s="14">
        <v>560</v>
      </c>
      <c r="CR34" s="4">
        <v>130.9</v>
      </c>
      <c r="CS34" s="7">
        <v>17.399999999999999</v>
      </c>
      <c r="CT34" s="6">
        <v>85</v>
      </c>
      <c r="CU34" s="6">
        <v>54</v>
      </c>
      <c r="CV34" s="9">
        <v>0.54768216139698656</v>
      </c>
      <c r="CW34" s="13"/>
      <c r="CX34" s="13"/>
      <c r="CY34" s="9"/>
      <c r="CZ34" s="34">
        <v>14</v>
      </c>
      <c r="DA34" s="9">
        <v>0.18099999999999999</v>
      </c>
      <c r="DB34" s="13">
        <v>15.32</v>
      </c>
      <c r="DC34" s="13">
        <v>79.743889999999993</v>
      </c>
      <c r="DD34" s="13">
        <v>91.497739999999993</v>
      </c>
      <c r="DE34" s="9">
        <v>0.87153945004543276</v>
      </c>
      <c r="DF34" s="16">
        <v>0</v>
      </c>
      <c r="DG34" s="16">
        <v>0</v>
      </c>
      <c r="DH34" s="16">
        <v>0</v>
      </c>
      <c r="DI34" s="16">
        <v>0</v>
      </c>
      <c r="DJ34" s="16">
        <v>0</v>
      </c>
      <c r="DK34" s="16">
        <v>0</v>
      </c>
      <c r="DL34" s="16">
        <v>0</v>
      </c>
      <c r="DM34" s="16">
        <v>0</v>
      </c>
      <c r="DN34" s="16">
        <v>0</v>
      </c>
      <c r="DO34" s="16">
        <v>0</v>
      </c>
      <c r="DP34" s="16">
        <v>0</v>
      </c>
      <c r="DQ34" s="16">
        <v>1</v>
      </c>
      <c r="DR34" s="16">
        <v>0</v>
      </c>
      <c r="DS34" s="16">
        <v>0</v>
      </c>
      <c r="DT34" s="16">
        <v>0</v>
      </c>
      <c r="DU34" s="16">
        <v>0</v>
      </c>
      <c r="DV34" s="16">
        <v>0</v>
      </c>
      <c r="DW34" s="16">
        <v>0</v>
      </c>
      <c r="DX34" s="16">
        <v>0</v>
      </c>
      <c r="DY34" s="16">
        <v>0</v>
      </c>
      <c r="DZ34" s="3" t="s">
        <v>400</v>
      </c>
      <c r="EA34" s="3" t="s">
        <v>400</v>
      </c>
      <c r="EB34" s="50">
        <v>9.3778711621621618</v>
      </c>
      <c r="EC34" s="55">
        <v>9377871.1621621624</v>
      </c>
      <c r="ED34" s="55">
        <v>13747182</v>
      </c>
      <c r="EE34" s="57">
        <v>6896120.0000873646</v>
      </c>
      <c r="EF34" s="57">
        <v>6851061.9999126354</v>
      </c>
      <c r="EG34" s="55">
        <v>4586035.220448276</v>
      </c>
      <c r="EH34" s="21">
        <v>772800</v>
      </c>
      <c r="EI34" s="57">
        <v>394900.8</v>
      </c>
      <c r="EJ34" s="57">
        <v>377899.2</v>
      </c>
      <c r="EK34" s="59">
        <v>5.6</v>
      </c>
      <c r="EL34" s="60">
        <v>0.51100000000000001</v>
      </c>
      <c r="EM34" s="56">
        <v>0.48899999999999999</v>
      </c>
      <c r="EN34" s="30">
        <f t="shared" si="13"/>
        <v>2.8615999999999997</v>
      </c>
      <c r="EO34" s="30">
        <f t="shared" si="14"/>
        <v>2.7383999999999999</v>
      </c>
      <c r="EP34" s="57">
        <f t="shared" si="15"/>
        <v>6501219.2000873648</v>
      </c>
      <c r="EQ34" s="57">
        <f t="shared" si="16"/>
        <v>6473162.7999126352</v>
      </c>
      <c r="ER34" s="56">
        <f t="shared" si="17"/>
        <v>1.0043342645692626</v>
      </c>
      <c r="ES34" s="31">
        <v>10</v>
      </c>
      <c r="ET34" s="31">
        <v>50</v>
      </c>
      <c r="EU34" s="18">
        <v>59</v>
      </c>
      <c r="EV34" s="55">
        <v>1</v>
      </c>
      <c r="EW34" s="55">
        <v>0</v>
      </c>
      <c r="EX34" s="55">
        <v>1</v>
      </c>
      <c r="EY34" s="55">
        <v>0</v>
      </c>
      <c r="EZ34" s="31">
        <v>0</v>
      </c>
      <c r="FA34" s="31">
        <v>0</v>
      </c>
      <c r="FB34" s="31">
        <v>0</v>
      </c>
      <c r="FC34" s="31">
        <v>40</v>
      </c>
      <c r="FD34" s="31">
        <v>0</v>
      </c>
      <c r="FE34" s="61">
        <v>0.71199999999999997</v>
      </c>
      <c r="FF34" s="16">
        <v>0</v>
      </c>
      <c r="FG34" s="16">
        <v>0</v>
      </c>
      <c r="FH34" s="50">
        <v>0.1</v>
      </c>
      <c r="FI34" s="48">
        <f t="shared" si="3"/>
        <v>-2.3025850929940455</v>
      </c>
      <c r="FJ34" s="27">
        <v>-9.8224780025499225E-2</v>
      </c>
      <c r="FK34" s="27">
        <v>-5.9681716162394899E-2</v>
      </c>
      <c r="FL34" s="32">
        <v>2</v>
      </c>
      <c r="FM34" s="30">
        <v>1</v>
      </c>
      <c r="FN34" s="30">
        <v>0</v>
      </c>
      <c r="FO34" s="31">
        <v>2</v>
      </c>
      <c r="FP34" s="31">
        <v>0.1</v>
      </c>
      <c r="FQ34" s="48">
        <v>0.80265502616216045</v>
      </c>
      <c r="FR34" s="48">
        <v>0.51528125593611018</v>
      </c>
      <c r="FS34" s="48">
        <v>0.58693893438662637</v>
      </c>
      <c r="FT34" s="48">
        <v>0.63460134868262663</v>
      </c>
      <c r="FU34" s="48">
        <v>0.49595896980102577</v>
      </c>
      <c r="FV34" s="31">
        <v>1.3348289381500003</v>
      </c>
      <c r="FW34" s="30">
        <v>0.21632582933333333</v>
      </c>
      <c r="FX34" s="31">
        <v>22.417369367647055</v>
      </c>
      <c r="FY34" s="31">
        <v>12.041541329999999</v>
      </c>
      <c r="FZ34" s="31">
        <v>12.041541329999999</v>
      </c>
      <c r="GA34" s="31">
        <v>9.5672507500000004E-2</v>
      </c>
      <c r="GB34" s="31">
        <v>12.170628632</v>
      </c>
      <c r="GC34" s="31">
        <v>36.592954605999999</v>
      </c>
      <c r="GD34" s="31">
        <v>14.917272475999999</v>
      </c>
      <c r="GE34" s="31">
        <v>51.510227082</v>
      </c>
      <c r="GF34" s="31">
        <v>6.202625283255883</v>
      </c>
      <c r="GG34" s="31">
        <v>52.015439020000002</v>
      </c>
      <c r="GH34" s="21">
        <v>95.8</v>
      </c>
      <c r="GI34" s="44">
        <v>-0.32649356135207375</v>
      </c>
    </row>
    <row r="35" spans="1:191" ht="14" customHeight="1" x14ac:dyDescent="0.15">
      <c r="A35" s="16" t="s">
        <v>456</v>
      </c>
      <c r="B35" s="21" t="s">
        <v>826</v>
      </c>
      <c r="C35" s="33">
        <v>6.1216216216216219</v>
      </c>
      <c r="D35" s="20">
        <v>4.4000000000000004</v>
      </c>
      <c r="E35" s="20">
        <v>4.5</v>
      </c>
      <c r="F35" s="20">
        <v>4.5</v>
      </c>
      <c r="G35" s="20">
        <v>4.5</v>
      </c>
      <c r="H35" s="31">
        <v>-3.25</v>
      </c>
      <c r="I35" s="31">
        <v>-3.0526315789473686</v>
      </c>
      <c r="J35" s="31">
        <v>6</v>
      </c>
      <c r="K35" s="31">
        <v>6</v>
      </c>
      <c r="L35" s="31">
        <v>6</v>
      </c>
      <c r="M35" s="31">
        <v>6</v>
      </c>
      <c r="N35" s="31">
        <v>4.9333333333333336</v>
      </c>
      <c r="O35" s="21">
        <v>0</v>
      </c>
      <c r="P35" s="55">
        <v>813.93890737000004</v>
      </c>
      <c r="Q35" s="57">
        <v>801.51688434000005</v>
      </c>
      <c r="R35" s="57">
        <v>968.77628401000004</v>
      </c>
      <c r="S35" s="57">
        <v>651.23467097000002</v>
      </c>
      <c r="T35" s="57">
        <v>483.99374410000001</v>
      </c>
      <c r="U35" s="57">
        <v>340.18285100000003</v>
      </c>
      <c r="V35" s="55">
        <v>817.35380956736844</v>
      </c>
      <c r="W35" s="50">
        <v>-2.3231802027506445</v>
      </c>
      <c r="X35" s="31">
        <v>-0.62507410702650235</v>
      </c>
      <c r="Y35" s="17"/>
      <c r="Z35" s="31">
        <v>19.353909767500003</v>
      </c>
      <c r="AA35" s="26">
        <v>33.299999999999997</v>
      </c>
      <c r="AB35" s="49">
        <v>0.43837596600000001</v>
      </c>
      <c r="AC35" s="49">
        <v>0.43837596600000001</v>
      </c>
      <c r="AD35" s="48">
        <v>20.973674341108111</v>
      </c>
      <c r="AE35" s="48">
        <v>20.973674341108111</v>
      </c>
      <c r="AG35" s="55">
        <f t="shared" si="0"/>
        <v>0</v>
      </c>
      <c r="AH35" s="50">
        <v>0</v>
      </c>
      <c r="AI35" s="39">
        <v>0</v>
      </c>
      <c r="AJ35" s="39">
        <v>0</v>
      </c>
      <c r="AK35" s="39">
        <v>0</v>
      </c>
      <c r="AL35" s="39">
        <v>0</v>
      </c>
      <c r="AM35" s="40">
        <v>0.64287545132355206</v>
      </c>
      <c r="AN35" s="40">
        <v>1.2820471365027506</v>
      </c>
      <c r="AO35" s="41">
        <v>2.2885675705711983</v>
      </c>
      <c r="AP35" s="39">
        <f>AVERAGE(AV35,AK35,AN35)</f>
        <v>0.8023239944056787</v>
      </c>
      <c r="AQ35" s="40">
        <v>0.64287545132355206</v>
      </c>
      <c r="AR35" s="40">
        <v>1.2820471365027506</v>
      </c>
      <c r="AS35" s="41">
        <v>2.2885675705711983</v>
      </c>
      <c r="AT35" s="39">
        <f>AVERAGE(AI35,AO35,AR35)</f>
        <v>1.1902049023579828</v>
      </c>
      <c r="AU35" s="39">
        <v>3</v>
      </c>
      <c r="AV35" s="48">
        <v>1.1249248467142858</v>
      </c>
      <c r="AW35" s="55">
        <f t="shared" si="4"/>
        <v>1</v>
      </c>
      <c r="AX35" s="48">
        <v>0</v>
      </c>
      <c r="AY35" s="48">
        <v>2.5501283194736843</v>
      </c>
      <c r="AZ35" s="48">
        <v>2.5501283194736843</v>
      </c>
      <c r="BA35" s="56">
        <v>0.10078832380200002</v>
      </c>
      <c r="BB35" s="31">
        <f t="shared" si="5"/>
        <v>0</v>
      </c>
      <c r="BC35" s="31">
        <f t="shared" si="6"/>
        <v>0.25702315879976384</v>
      </c>
      <c r="BD35" s="31">
        <f t="shared" si="7"/>
        <v>0.25702315879976384</v>
      </c>
      <c r="BE35" s="31">
        <v>21.230697499907876</v>
      </c>
      <c r="BF35" s="49">
        <v>0</v>
      </c>
      <c r="BG35" s="49">
        <v>9.9999999999999995E-7</v>
      </c>
      <c r="BH35" s="49">
        <v>0.1008</v>
      </c>
      <c r="BI35" s="49">
        <v>0.43886736799999998</v>
      </c>
      <c r="BJ35" s="49">
        <v>0.43886736799999998</v>
      </c>
      <c r="BK35" s="16">
        <v>0</v>
      </c>
      <c r="BL35" s="50">
        <v>3.3</v>
      </c>
      <c r="BM35" s="16">
        <v>4.5</v>
      </c>
      <c r="BN35" s="50">
        <v>0.81677803962586149</v>
      </c>
      <c r="BO35" s="9"/>
      <c r="BP35" s="9">
        <v>0.626</v>
      </c>
      <c r="BQ35" s="53">
        <v>0.62719893000000004</v>
      </c>
      <c r="BR35" s="6">
        <v>79</v>
      </c>
      <c r="BS35" s="11">
        <v>166</v>
      </c>
      <c r="BT35" s="48">
        <v>51.615959137781147</v>
      </c>
      <c r="BU35" s="56">
        <v>1.03</v>
      </c>
      <c r="BV35" s="16">
        <v>203</v>
      </c>
      <c r="BW35" s="16">
        <v>176</v>
      </c>
      <c r="BX35" s="16">
        <v>189</v>
      </c>
      <c r="BY35" s="16">
        <v>197</v>
      </c>
      <c r="BZ35" s="16">
        <v>171</v>
      </c>
      <c r="CA35" s="16">
        <v>184</v>
      </c>
      <c r="CB35" s="16">
        <v>190</v>
      </c>
      <c r="CC35" s="16">
        <v>165</v>
      </c>
      <c r="CD35" s="16">
        <v>178</v>
      </c>
      <c r="CE35" s="16">
        <v>183</v>
      </c>
      <c r="CF35" s="16">
        <v>159</v>
      </c>
      <c r="CG35" s="16">
        <v>171</v>
      </c>
      <c r="CH35" s="16">
        <v>179</v>
      </c>
      <c r="CI35" s="16">
        <v>155</v>
      </c>
      <c r="CJ35" s="16">
        <v>168</v>
      </c>
      <c r="CK35" s="49">
        <v>0.86592178770949724</v>
      </c>
      <c r="CL35" s="54">
        <v>0.97224793097914264</v>
      </c>
      <c r="CM35" s="56">
        <v>1.0562897343100115</v>
      </c>
      <c r="CN35" s="56">
        <v>1.014190975914754</v>
      </c>
      <c r="CO35" s="6">
        <v>1100</v>
      </c>
      <c r="CP35" s="14">
        <v>1100</v>
      </c>
      <c r="CQ35" s="14">
        <v>970</v>
      </c>
      <c r="CR35" s="4">
        <v>18.600000000000001</v>
      </c>
      <c r="CS35" s="7">
        <v>19.7</v>
      </c>
      <c r="CT35" s="6">
        <v>92</v>
      </c>
      <c r="CU35" s="6">
        <v>34</v>
      </c>
      <c r="CV35" s="9">
        <v>0.80323922090232147</v>
      </c>
      <c r="CW35" s="13">
        <v>5.2</v>
      </c>
      <c r="CX35" s="13">
        <v>9.19</v>
      </c>
      <c r="CY35" s="9">
        <v>0.56583242655059851</v>
      </c>
      <c r="CZ35" s="34">
        <v>30</v>
      </c>
      <c r="DA35" s="9">
        <v>0.46500000000000002</v>
      </c>
      <c r="DB35" s="13">
        <v>31.74</v>
      </c>
      <c r="DC35" s="13">
        <v>91.529650000000004</v>
      </c>
      <c r="DD35" s="13">
        <v>88.279489999999996</v>
      </c>
      <c r="DE35" s="9">
        <v>1.0368167056696862</v>
      </c>
      <c r="DF35" s="16">
        <v>0</v>
      </c>
      <c r="DG35" s="16">
        <v>0</v>
      </c>
      <c r="DH35" s="16">
        <v>0</v>
      </c>
      <c r="DI35" s="16">
        <v>0</v>
      </c>
      <c r="DJ35" s="16">
        <v>0</v>
      </c>
      <c r="DK35" s="16">
        <v>0</v>
      </c>
      <c r="DL35" s="16">
        <v>0</v>
      </c>
      <c r="DM35" s="16">
        <v>0</v>
      </c>
      <c r="DN35" s="16">
        <v>0</v>
      </c>
      <c r="DO35" s="16">
        <v>0</v>
      </c>
      <c r="DP35" s="16">
        <v>0</v>
      </c>
      <c r="DQ35" s="16">
        <v>1</v>
      </c>
      <c r="DR35" s="16">
        <v>0</v>
      </c>
      <c r="DS35" s="16">
        <v>0</v>
      </c>
      <c r="DT35" s="16">
        <v>0</v>
      </c>
      <c r="DU35" s="16">
        <v>0</v>
      </c>
      <c r="DV35" s="16">
        <v>0</v>
      </c>
      <c r="DW35" s="16">
        <v>0</v>
      </c>
      <c r="DX35" s="16">
        <v>0</v>
      </c>
      <c r="DY35" s="16">
        <v>0</v>
      </c>
      <c r="DZ35" s="3" t="s">
        <v>400</v>
      </c>
      <c r="EA35" s="3" t="s">
        <v>400</v>
      </c>
      <c r="EB35" s="50">
        <v>5.5094527297297295</v>
      </c>
      <c r="EC35" s="55">
        <v>5509452.7297297297</v>
      </c>
      <c r="ED35" s="55">
        <v>7378129</v>
      </c>
      <c r="EE35" s="57">
        <v>3776177.0000121081</v>
      </c>
      <c r="EF35" s="57">
        <v>3601951.9999878919</v>
      </c>
      <c r="EG35" s="55">
        <v>3005372.4380344828</v>
      </c>
      <c r="EH35" s="21">
        <v>81600</v>
      </c>
      <c r="EI35" s="57">
        <v>43819.200000000004</v>
      </c>
      <c r="EJ35" s="57">
        <v>37780.799999999996</v>
      </c>
      <c r="EK35" s="59">
        <v>1.1000000000000001</v>
      </c>
      <c r="EL35" s="60">
        <v>0.53700000000000003</v>
      </c>
      <c r="EM35" s="56">
        <v>0.46299999999999997</v>
      </c>
      <c r="EN35" s="30">
        <f t="shared" si="13"/>
        <v>0.59070000000000011</v>
      </c>
      <c r="EO35" s="30">
        <f t="shared" si="14"/>
        <v>0.50929999999999997</v>
      </c>
      <c r="EP35" s="57">
        <f t="shared" si="15"/>
        <v>3732357.8000121079</v>
      </c>
      <c r="EQ35" s="57">
        <f t="shared" si="16"/>
        <v>3564171.1999878921</v>
      </c>
      <c r="ER35" s="56">
        <f t="shared" si="17"/>
        <v>1.0471881373220195</v>
      </c>
      <c r="ES35" s="31">
        <v>67</v>
      </c>
      <c r="ET35" s="31">
        <v>10</v>
      </c>
      <c r="EU35" s="18">
        <v>2</v>
      </c>
      <c r="EV35" s="55">
        <v>0</v>
      </c>
      <c r="EW35" s="55">
        <v>0</v>
      </c>
      <c r="EX35" s="55">
        <v>0</v>
      </c>
      <c r="EY35" s="55">
        <v>0</v>
      </c>
      <c r="EZ35" s="31">
        <v>0</v>
      </c>
      <c r="FA35" s="31">
        <v>0</v>
      </c>
      <c r="FB35" s="31">
        <v>0</v>
      </c>
      <c r="FC35" s="31">
        <v>23</v>
      </c>
      <c r="FD35" s="31">
        <v>0</v>
      </c>
      <c r="FE35" s="61">
        <v>0.31299999999999994</v>
      </c>
      <c r="FF35" s="16">
        <v>5</v>
      </c>
      <c r="FG35" s="16">
        <v>206000</v>
      </c>
      <c r="FH35" s="50">
        <v>37390.283591761661</v>
      </c>
      <c r="FI35" s="48">
        <f t="shared" si="3"/>
        <v>10.529166152637814</v>
      </c>
      <c r="FJ35" s="27">
        <v>-2.2927397664636868</v>
      </c>
      <c r="FK35" s="27">
        <v>-1.9231487339919318</v>
      </c>
      <c r="FL35" s="31">
        <v>16</v>
      </c>
      <c r="FM35" s="30">
        <v>1.25</v>
      </c>
      <c r="FN35" s="30">
        <v>0.6875</v>
      </c>
      <c r="FO35" s="31">
        <v>20</v>
      </c>
      <c r="FP35" s="31">
        <v>11</v>
      </c>
      <c r="FQ35" s="48">
        <v>-1.7706937928588899</v>
      </c>
      <c r="FR35" s="48">
        <v>-1.0005209589218182</v>
      </c>
      <c r="FS35" s="48">
        <v>-0.74721881413909219</v>
      </c>
      <c r="FT35" s="48">
        <v>-0.65071135413204151</v>
      </c>
      <c r="FU35" s="48">
        <v>-1.2184587308087547</v>
      </c>
      <c r="FV35" s="31">
        <v>5.4308473603684204</v>
      </c>
      <c r="FW35" s="30">
        <v>1.1101368547777779</v>
      </c>
      <c r="FX35" s="31">
        <v>19.439491836470587</v>
      </c>
      <c r="FY35" s="31"/>
      <c r="FZ35" s="31">
        <v>14.477009265555555</v>
      </c>
      <c r="GA35" s="31">
        <v>5.4931000651111104</v>
      </c>
      <c r="GB35" s="31">
        <v>17.440110490000002</v>
      </c>
      <c r="GC35" s="31">
        <v>30.947392530000002</v>
      </c>
      <c r="GD35" s="31">
        <v>15.821785235555556</v>
      </c>
      <c r="GE35" s="31">
        <v>46.769177765555554</v>
      </c>
      <c r="GF35" s="31">
        <v>6.7707781985436259</v>
      </c>
      <c r="GG35" s="31">
        <v>49.065365849999999</v>
      </c>
      <c r="GH35" s="21">
        <v>103.9</v>
      </c>
      <c r="GI35" s="44">
        <v>-1.0958015349514683</v>
      </c>
    </row>
    <row r="36" spans="1:191" ht="14" customHeight="1" x14ac:dyDescent="0.15">
      <c r="A36" s="16" t="s">
        <v>564</v>
      </c>
      <c r="B36" s="21" t="s">
        <v>742</v>
      </c>
      <c r="C36" s="33">
        <v>6.1891891891891895</v>
      </c>
      <c r="D36" s="20">
        <v>5.5</v>
      </c>
      <c r="E36" s="20">
        <v>5.5</v>
      </c>
      <c r="F36" s="20">
        <v>5.5</v>
      </c>
      <c r="G36" s="20">
        <v>5.5</v>
      </c>
      <c r="H36" s="31">
        <v>-0.80645161290322576</v>
      </c>
      <c r="I36" s="31">
        <v>-0.41379310344827586</v>
      </c>
      <c r="J36" s="31">
        <v>2</v>
      </c>
      <c r="K36" s="31">
        <v>2</v>
      </c>
      <c r="L36" s="31">
        <v>2</v>
      </c>
      <c r="M36" s="31">
        <v>2</v>
      </c>
      <c r="N36" s="31">
        <v>5.25</v>
      </c>
      <c r="O36" s="21">
        <v>3</v>
      </c>
      <c r="P36" s="55">
        <v>1893.5126971</v>
      </c>
      <c r="Q36" s="57">
        <v>1688.2166003</v>
      </c>
      <c r="R36" s="57">
        <v>1273.8994301</v>
      </c>
      <c r="S36" s="57">
        <v>2512.8677413</v>
      </c>
      <c r="T36" s="57"/>
      <c r="U36" s="57">
        <v>1452.70876</v>
      </c>
      <c r="V36" s="55">
        <v>1501.8595256636838</v>
      </c>
      <c r="W36" s="50"/>
      <c r="X36" s="31">
        <v>1.4803191546674146</v>
      </c>
      <c r="Y36" s="17">
        <v>7.4666666666666659</v>
      </c>
      <c r="Z36" s="31">
        <v>17.365750419999998</v>
      </c>
      <c r="AA36" s="26">
        <v>44.2</v>
      </c>
      <c r="AB36" s="49">
        <v>7.6533110000000001E-2</v>
      </c>
      <c r="AC36" s="49">
        <v>7.6533110000000001E-2</v>
      </c>
      <c r="AD36" s="48">
        <v>11.133904660695652</v>
      </c>
      <c r="AE36" s="48">
        <v>11.133904660695652</v>
      </c>
      <c r="AF36" s="55">
        <v>3261.5384615384614</v>
      </c>
      <c r="AG36" s="55">
        <f t="shared" si="0"/>
        <v>3261538.4615384615</v>
      </c>
      <c r="AH36" s="50">
        <v>0.32609946157715403</v>
      </c>
      <c r="AI36" s="39"/>
      <c r="AJ36" s="39"/>
      <c r="AK36" s="39"/>
      <c r="AL36" s="39"/>
      <c r="AM36" s="40"/>
      <c r="AN36" s="40"/>
      <c r="AO36" s="41"/>
      <c r="AP36" s="39"/>
      <c r="AQ36" s="40"/>
      <c r="AR36" s="40"/>
      <c r="AS36" s="41"/>
      <c r="AT36" s="39"/>
      <c r="AU36" s="39">
        <v>0</v>
      </c>
      <c r="AV36" s="48">
        <v>2.0763812714285714E-3</v>
      </c>
      <c r="AW36" s="55">
        <f t="shared" si="4"/>
        <v>0</v>
      </c>
      <c r="AX36" s="48">
        <v>2.0763812714285714E-3</v>
      </c>
      <c r="AY36" s="48">
        <v>0.81207050828571425</v>
      </c>
      <c r="AZ36" s="48">
        <v>0.81414688955714287</v>
      </c>
      <c r="BA36" s="56">
        <v>0.47349900014117646</v>
      </c>
      <c r="BB36" s="31">
        <f t="shared" si="5"/>
        <v>9.831644559332932E-4</v>
      </c>
      <c r="BC36" s="31">
        <f t="shared" si="6"/>
        <v>0.38451457371742265</v>
      </c>
      <c r="BD36" s="31">
        <f t="shared" si="7"/>
        <v>0.38549773817335597</v>
      </c>
      <c r="BE36" s="31">
        <v>11.519402398869008</v>
      </c>
      <c r="BF36" s="49">
        <v>0</v>
      </c>
      <c r="BG36" s="49">
        <v>9.9999999999999995E-7</v>
      </c>
      <c r="BH36" s="49"/>
      <c r="BI36" s="49">
        <v>7.6533110000000001E-2</v>
      </c>
      <c r="BJ36" s="49">
        <v>7.6533110000000001E-2</v>
      </c>
      <c r="BK36" s="16">
        <v>0</v>
      </c>
      <c r="BL36" s="50">
        <v>1206.9000000000001</v>
      </c>
      <c r="BM36" s="16">
        <v>3645.4999999999995</v>
      </c>
      <c r="BN36" s="50">
        <v>364.48921305032297</v>
      </c>
      <c r="BO36" s="9">
        <v>0.42699999999999999</v>
      </c>
      <c r="BP36" s="9">
        <v>0.64100000000000001</v>
      </c>
      <c r="BQ36" s="53">
        <v>0.67216176299999997</v>
      </c>
      <c r="BR36" s="6">
        <v>95</v>
      </c>
      <c r="BS36" s="11">
        <v>124</v>
      </c>
      <c r="BT36" s="48">
        <v>51.396653162123712</v>
      </c>
      <c r="BU36" s="56">
        <v>1.05</v>
      </c>
      <c r="BV36" s="16">
        <v>126</v>
      </c>
      <c r="BW36" s="16">
        <v>107</v>
      </c>
      <c r="BX36" s="16">
        <v>117</v>
      </c>
      <c r="BY36" s="16">
        <v>128</v>
      </c>
      <c r="BZ36" s="16">
        <v>108</v>
      </c>
      <c r="CA36" s="16">
        <v>119</v>
      </c>
      <c r="CB36" s="16">
        <v>115</v>
      </c>
      <c r="CC36" s="16">
        <v>97</v>
      </c>
      <c r="CD36" s="16">
        <v>106</v>
      </c>
      <c r="CE36" s="16">
        <v>103</v>
      </c>
      <c r="CF36" s="16">
        <v>87</v>
      </c>
      <c r="CG36" s="16">
        <v>96</v>
      </c>
      <c r="CH36" s="16">
        <v>97</v>
      </c>
      <c r="CI36" s="16">
        <v>82</v>
      </c>
      <c r="CJ36" s="16">
        <v>89</v>
      </c>
      <c r="CK36" s="49">
        <v>0.84536082474226804</v>
      </c>
      <c r="CL36" s="54">
        <v>0.96327817603592347</v>
      </c>
      <c r="CM36" s="56">
        <v>1.0692706410098605</v>
      </c>
      <c r="CN36" s="56">
        <v>1.0166029704616466</v>
      </c>
      <c r="CO36" s="6">
        <v>540</v>
      </c>
      <c r="CP36" s="14">
        <v>540</v>
      </c>
      <c r="CQ36" s="14">
        <v>290</v>
      </c>
      <c r="CR36" s="4">
        <v>39.200000000000003</v>
      </c>
      <c r="CS36" s="7">
        <v>40</v>
      </c>
      <c r="CT36" s="6">
        <v>69</v>
      </c>
      <c r="CU36" s="6">
        <v>44</v>
      </c>
      <c r="CV36" s="9">
        <v>0.7946928233180558</v>
      </c>
      <c r="CW36" s="13">
        <v>11.6</v>
      </c>
      <c r="CX36" s="13">
        <v>20.61</v>
      </c>
      <c r="CY36" s="9">
        <v>0.56283357593401262</v>
      </c>
      <c r="CZ36" s="34">
        <v>7</v>
      </c>
      <c r="DA36" s="9">
        <v>0.22600000000000001</v>
      </c>
      <c r="DB36" s="13">
        <v>15.76</v>
      </c>
      <c r="DC36" s="13">
        <v>75.635159999999999</v>
      </c>
      <c r="DD36" s="13">
        <v>85.453190000000006</v>
      </c>
      <c r="DE36" s="9">
        <v>0.88510633716541176</v>
      </c>
      <c r="DF36" s="16">
        <v>0</v>
      </c>
      <c r="DG36" s="16">
        <v>0</v>
      </c>
      <c r="DH36" s="16">
        <v>0</v>
      </c>
      <c r="DI36" s="16">
        <v>1</v>
      </c>
      <c r="DJ36" s="16">
        <v>0</v>
      </c>
      <c r="DK36" s="16">
        <v>0</v>
      </c>
      <c r="DL36" s="16">
        <v>0</v>
      </c>
      <c r="DM36" s="16">
        <v>0</v>
      </c>
      <c r="DN36" s="16">
        <v>0</v>
      </c>
      <c r="DO36" s="16">
        <v>0</v>
      </c>
      <c r="DP36" s="16">
        <v>0</v>
      </c>
      <c r="DQ36" s="16">
        <v>0</v>
      </c>
      <c r="DR36" s="16">
        <v>1</v>
      </c>
      <c r="DS36" s="16">
        <v>0</v>
      </c>
      <c r="DT36" s="16">
        <v>1</v>
      </c>
      <c r="DU36" s="16">
        <v>0</v>
      </c>
      <c r="DV36" s="16">
        <v>0</v>
      </c>
      <c r="DW36" s="16">
        <v>0</v>
      </c>
      <c r="DX36" s="16">
        <v>0</v>
      </c>
      <c r="DY36" s="16">
        <v>0</v>
      </c>
      <c r="DZ36" s="3" t="s">
        <v>398</v>
      </c>
      <c r="EA36" s="3" t="s">
        <v>76</v>
      </c>
      <c r="EB36" s="50">
        <v>10.00166772972973</v>
      </c>
      <c r="EC36" s="55">
        <v>10001667.729729731</v>
      </c>
      <c r="ED36" s="55">
        <v>13866051</v>
      </c>
      <c r="EE36" s="57">
        <v>7111927.9994283663</v>
      </c>
      <c r="EF36" s="57">
        <v>6754123.0005716337</v>
      </c>
      <c r="EG36" s="55">
        <v>5057847.5453448286</v>
      </c>
      <c r="EH36" s="21">
        <v>303900</v>
      </c>
      <c r="EI36" s="57">
        <v>155900.70000000001</v>
      </c>
      <c r="EJ36" s="57">
        <v>147999.30000000002</v>
      </c>
      <c r="EK36" s="59">
        <v>2.2000000000000002</v>
      </c>
      <c r="EL36" s="60">
        <v>0.51300000000000001</v>
      </c>
      <c r="EM36" s="56">
        <v>0.48700000000000004</v>
      </c>
      <c r="EN36" s="30">
        <f t="shared" si="13"/>
        <v>1.1286</v>
      </c>
      <c r="EO36" s="30">
        <f t="shared" si="14"/>
        <v>1.0714000000000001</v>
      </c>
      <c r="EP36" s="57">
        <f t="shared" si="15"/>
        <v>6956027.2994283661</v>
      </c>
      <c r="EQ36" s="57">
        <f t="shared" si="16"/>
        <v>6606123.7005716339</v>
      </c>
      <c r="ER36" s="56">
        <f t="shared" si="17"/>
        <v>1.0529665526587786</v>
      </c>
      <c r="ES36" s="31">
        <v>0</v>
      </c>
      <c r="ET36" s="31">
        <v>0</v>
      </c>
      <c r="EU36" s="18">
        <v>1.6</v>
      </c>
      <c r="EV36" s="55">
        <v>0</v>
      </c>
      <c r="EW36" s="55">
        <v>0</v>
      </c>
      <c r="EX36" s="55">
        <v>0</v>
      </c>
      <c r="EY36" s="55">
        <v>0</v>
      </c>
      <c r="EZ36" s="31">
        <v>0</v>
      </c>
      <c r="FA36" s="31">
        <v>95</v>
      </c>
      <c r="FB36" s="31">
        <v>0</v>
      </c>
      <c r="FC36" s="31">
        <v>5</v>
      </c>
      <c r="FD36" s="31">
        <v>0</v>
      </c>
      <c r="FE36" s="61">
        <v>0.23799999999999999</v>
      </c>
      <c r="FF36" s="16">
        <v>5</v>
      </c>
      <c r="FG36" s="16">
        <v>1581000</v>
      </c>
      <c r="FH36" s="50">
        <v>158073.63758951053</v>
      </c>
      <c r="FI36" s="48">
        <f t="shared" si="3"/>
        <v>11.970816264129656</v>
      </c>
      <c r="FJ36" s="27">
        <v>-0.90310290267661453</v>
      </c>
      <c r="FK36" s="27">
        <v>-0.70482569562800357</v>
      </c>
      <c r="FL36" s="31">
        <v>27</v>
      </c>
      <c r="FM36" s="30">
        <v>1.2592592592592593</v>
      </c>
      <c r="FN36" s="30">
        <v>0.92592592592592593</v>
      </c>
      <c r="FO36" s="31">
        <v>34</v>
      </c>
      <c r="FP36" s="31">
        <v>25</v>
      </c>
      <c r="FQ36" s="48">
        <v>-2.0598101060442784</v>
      </c>
      <c r="FR36" s="48">
        <v>-2.1915084134530476</v>
      </c>
      <c r="FS36" s="48">
        <v>-1.7848970629924288</v>
      </c>
      <c r="FT36" s="48">
        <v>-2.3015717063710648</v>
      </c>
      <c r="FU36" s="48">
        <v>-1.8085225968977645</v>
      </c>
      <c r="FV36" s="31">
        <v>2.0868011811875</v>
      </c>
      <c r="FW36" s="30">
        <v>3.8171653621578949</v>
      </c>
      <c r="FX36" s="31">
        <v>5.3407878961764697</v>
      </c>
      <c r="FY36" s="31">
        <v>7.9800358062000001</v>
      </c>
      <c r="FZ36" s="31">
        <v>7.9800358062000001</v>
      </c>
      <c r="GA36" s="31">
        <v>7.729125905000001</v>
      </c>
      <c r="GB36" s="31">
        <v>23.116883371999997</v>
      </c>
      <c r="GC36" s="31">
        <v>35.412517387999991</v>
      </c>
      <c r="GD36" s="31">
        <v>7.1837259869999999</v>
      </c>
      <c r="GE36" s="31">
        <v>42.596243374999993</v>
      </c>
      <c r="GF36" s="31">
        <v>3.399195473421095</v>
      </c>
      <c r="GG36" s="31">
        <v>59.256268290000001</v>
      </c>
      <c r="GH36" s="21">
        <v>73</v>
      </c>
      <c r="GI36" s="44">
        <v>-1.1512334786692864</v>
      </c>
    </row>
    <row r="37" spans="1:191" ht="14" customHeight="1" x14ac:dyDescent="0.15">
      <c r="A37" s="16" t="s">
        <v>633</v>
      </c>
      <c r="B37" s="21" t="s">
        <v>926</v>
      </c>
      <c r="C37" s="33">
        <v>5.8918918918918921</v>
      </c>
      <c r="D37" s="20">
        <v>6</v>
      </c>
      <c r="E37" s="20">
        <v>6</v>
      </c>
      <c r="F37" s="20">
        <v>6</v>
      </c>
      <c r="G37" s="20">
        <v>6</v>
      </c>
      <c r="H37" s="31">
        <v>-6.125</v>
      </c>
      <c r="I37" s="31">
        <v>-6.0789473684210522</v>
      </c>
      <c r="J37" s="31">
        <v>-4</v>
      </c>
      <c r="K37" s="31">
        <v>-4</v>
      </c>
      <c r="L37" s="31">
        <v>-4</v>
      </c>
      <c r="M37" s="31">
        <v>-4</v>
      </c>
      <c r="N37" s="31">
        <v>4.7374999999999998</v>
      </c>
      <c r="O37" s="21">
        <v>0</v>
      </c>
      <c r="P37" s="55">
        <v>1874.0203864</v>
      </c>
      <c r="Q37" s="57">
        <v>1920.3236104</v>
      </c>
      <c r="R37" s="57">
        <v>2710.2083950000001</v>
      </c>
      <c r="S37" s="57">
        <v>2579.4509171999998</v>
      </c>
      <c r="T37" s="57">
        <v>2072.870551</v>
      </c>
      <c r="U37" s="57">
        <v>1955.6837009999999</v>
      </c>
      <c r="V37" s="55">
        <v>2576.8659388999995</v>
      </c>
      <c r="W37" s="50">
        <v>-0.38721195882099652</v>
      </c>
      <c r="X37" s="31">
        <v>0.87202368721894541</v>
      </c>
      <c r="Y37" s="17">
        <v>9.1</v>
      </c>
      <c r="Z37" s="31">
        <v>8.619112770687499</v>
      </c>
      <c r="AA37" s="26">
        <v>44.6</v>
      </c>
      <c r="AB37" s="49">
        <v>9.8600977000000006E-2</v>
      </c>
      <c r="AC37" s="49">
        <v>9.8600977000000006E-2</v>
      </c>
      <c r="AD37" s="48">
        <v>4.5608912983783796</v>
      </c>
      <c r="AE37" s="48">
        <v>4.5608912983783796</v>
      </c>
      <c r="AF37" s="55">
        <v>8771.3055555555547</v>
      </c>
      <c r="AG37" s="55">
        <f t="shared" ref="AG37:AG68" si="18">AF37*1000</f>
        <v>8771305.5555555541</v>
      </c>
      <c r="AH37" s="50">
        <v>0.70021626913023272</v>
      </c>
      <c r="AI37" s="39">
        <v>800.38414851021298</v>
      </c>
      <c r="AJ37" s="39">
        <v>678.04762462739359</v>
      </c>
      <c r="AK37" s="39">
        <v>907.94644408212798</v>
      </c>
      <c r="AL37" s="39">
        <v>795.4594057399114</v>
      </c>
      <c r="AM37" s="40">
        <v>0.19663378849223356</v>
      </c>
      <c r="AN37" s="40">
        <v>0.49239083038297021</v>
      </c>
      <c r="AO37" s="41">
        <v>1.8559218285964985</v>
      </c>
      <c r="AP37" s="39">
        <f>AVERAGE(AV37,AK37,AN37)</f>
        <v>312.00173352872588</v>
      </c>
      <c r="AQ37" s="40">
        <v>800.58078229870523</v>
      </c>
      <c r="AR37" s="40">
        <v>678.54001545777658</v>
      </c>
      <c r="AS37" s="41">
        <v>909.80236591072446</v>
      </c>
      <c r="AT37" s="39">
        <f>AVERAGE(AI37,AO37,AR37)</f>
        <v>493.59336193219536</v>
      </c>
      <c r="AU37" s="39">
        <v>3</v>
      </c>
      <c r="AV37" s="48">
        <v>27.566365673666667</v>
      </c>
      <c r="AW37" s="55">
        <f t="shared" si="4"/>
        <v>0</v>
      </c>
      <c r="AX37" s="48">
        <v>27.566365673666667</v>
      </c>
      <c r="AY37" s="48">
        <v>5.9046390880000006</v>
      </c>
      <c r="AZ37" s="48">
        <v>33.47100476166667</v>
      </c>
      <c r="BA37" s="56">
        <v>0.2308829201289474</v>
      </c>
      <c r="BB37" s="31">
        <f t="shared" si="5"/>
        <v>6.3646030040785382</v>
      </c>
      <c r="BC37" s="31">
        <f t="shared" si="6"/>
        <v>1.363280314944965</v>
      </c>
      <c r="BD37" s="31">
        <f t="shared" si="7"/>
        <v>7.7278833190235039</v>
      </c>
      <c r="BE37" s="31">
        <v>12.288774617401884</v>
      </c>
      <c r="BF37" s="49">
        <v>0.123375812</v>
      </c>
      <c r="BG37" s="49">
        <v>0.123375812</v>
      </c>
      <c r="BH37" s="49">
        <v>0.18149999999999999</v>
      </c>
      <c r="BI37" s="49">
        <v>0.22197678900000001</v>
      </c>
      <c r="BJ37" s="49">
        <v>0.22197678900000001</v>
      </c>
      <c r="BK37" s="16">
        <v>0</v>
      </c>
      <c r="BL37" s="50">
        <v>34.9</v>
      </c>
      <c r="BM37" s="16">
        <v>66.7</v>
      </c>
      <c r="BN37" s="50">
        <v>5.3246834071816087</v>
      </c>
      <c r="BO37" s="9"/>
      <c r="BP37" s="9">
        <v>0.74399999999999999</v>
      </c>
      <c r="BQ37" s="53">
        <v>0.76324809500000002</v>
      </c>
      <c r="BR37" s="6">
        <v>129</v>
      </c>
      <c r="BS37" s="11">
        <v>131</v>
      </c>
      <c r="BT37" s="48">
        <v>50.405864880702026</v>
      </c>
      <c r="BU37" s="56">
        <v>1.03</v>
      </c>
      <c r="BV37" s="16">
        <v>155</v>
      </c>
      <c r="BW37" s="16">
        <v>142</v>
      </c>
      <c r="BX37" s="16">
        <v>149</v>
      </c>
      <c r="BY37" s="16">
        <v>156</v>
      </c>
      <c r="BZ37" s="16">
        <v>142</v>
      </c>
      <c r="CA37" s="16">
        <v>149</v>
      </c>
      <c r="CB37" s="16">
        <v>154</v>
      </c>
      <c r="CC37" s="16">
        <v>140</v>
      </c>
      <c r="CD37" s="16">
        <v>147</v>
      </c>
      <c r="CE37" s="16">
        <v>144</v>
      </c>
      <c r="CF37" s="16">
        <v>131</v>
      </c>
      <c r="CG37" s="16">
        <v>138</v>
      </c>
      <c r="CH37" s="16">
        <v>137</v>
      </c>
      <c r="CI37" s="16">
        <v>125</v>
      </c>
      <c r="CJ37" s="16">
        <v>131</v>
      </c>
      <c r="CK37" s="49">
        <v>0.91240875912408759</v>
      </c>
      <c r="CL37" s="54">
        <v>0.9813683853844628</v>
      </c>
      <c r="CM37" s="56">
        <v>1.0276601912314982</v>
      </c>
      <c r="CN37" s="56">
        <v>1.0069613542538491</v>
      </c>
      <c r="CO37" s="6">
        <v>1000</v>
      </c>
      <c r="CP37" s="14">
        <v>1000</v>
      </c>
      <c r="CQ37" s="14">
        <v>600</v>
      </c>
      <c r="CR37" s="4">
        <v>127.5</v>
      </c>
      <c r="CS37" s="7">
        <v>29.2</v>
      </c>
      <c r="CT37" s="6">
        <v>82</v>
      </c>
      <c r="CU37" s="6">
        <v>63</v>
      </c>
      <c r="CV37" s="9">
        <v>0.77528190516361151</v>
      </c>
      <c r="CW37" s="13">
        <v>21.1</v>
      </c>
      <c r="CX37" s="13">
        <v>34.9</v>
      </c>
      <c r="CY37" s="9">
        <v>0.60458452722063039</v>
      </c>
      <c r="CZ37" s="34">
        <v>12</v>
      </c>
      <c r="DA37" s="9">
        <v>0.161</v>
      </c>
      <c r="DB37" s="13">
        <v>13.89</v>
      </c>
      <c r="DC37" s="13">
        <v>53.957929999999998</v>
      </c>
      <c r="DD37" s="13">
        <v>82.200829999999996</v>
      </c>
      <c r="DE37" s="9">
        <v>0.65641587803918766</v>
      </c>
      <c r="DF37" s="16">
        <v>0</v>
      </c>
      <c r="DG37" s="16">
        <v>0</v>
      </c>
      <c r="DH37" s="16">
        <v>0</v>
      </c>
      <c r="DI37" s="16">
        <v>0</v>
      </c>
      <c r="DJ37" s="16">
        <v>0</v>
      </c>
      <c r="DK37" s="16">
        <v>0</v>
      </c>
      <c r="DL37" s="16">
        <v>0</v>
      </c>
      <c r="DM37" s="16">
        <v>0</v>
      </c>
      <c r="DN37" s="16">
        <v>0</v>
      </c>
      <c r="DO37" s="16">
        <v>0</v>
      </c>
      <c r="DP37" s="16">
        <v>0</v>
      </c>
      <c r="DQ37" s="16">
        <v>1</v>
      </c>
      <c r="DR37" s="16">
        <v>0</v>
      </c>
      <c r="DS37" s="16">
        <v>0</v>
      </c>
      <c r="DT37" s="16">
        <v>0</v>
      </c>
      <c r="DU37" s="16">
        <v>0</v>
      </c>
      <c r="DV37" s="16">
        <v>0</v>
      </c>
      <c r="DW37" s="16">
        <v>0</v>
      </c>
      <c r="DX37" s="16">
        <v>0</v>
      </c>
      <c r="DY37" s="16">
        <v>0</v>
      </c>
      <c r="DZ37" s="3" t="s">
        <v>400</v>
      </c>
      <c r="EA37" s="3" t="s">
        <v>400</v>
      </c>
      <c r="EB37" s="50">
        <v>12.526566351351351</v>
      </c>
      <c r="EC37" s="55">
        <v>12526566.351351351</v>
      </c>
      <c r="ED37" s="55">
        <v>17823352</v>
      </c>
      <c r="EE37" s="57">
        <v>8928168.9991833679</v>
      </c>
      <c r="EF37" s="57">
        <v>8895183.0008166321</v>
      </c>
      <c r="EG37" s="55">
        <v>5114769.8100000005</v>
      </c>
      <c r="EH37" s="21">
        <v>211900</v>
      </c>
      <c r="EI37" s="57">
        <v>96626.400000000009</v>
      </c>
      <c r="EJ37" s="57">
        <v>115273.60000000001</v>
      </c>
      <c r="EK37" s="59">
        <v>1.2</v>
      </c>
      <c r="EL37" s="60">
        <v>0.45600000000000002</v>
      </c>
      <c r="EM37" s="56">
        <v>0.54400000000000004</v>
      </c>
      <c r="EN37" s="30">
        <f t="shared" si="13"/>
        <v>0.54720000000000002</v>
      </c>
      <c r="EO37" s="30">
        <f t="shared" si="14"/>
        <v>0.65280000000000005</v>
      </c>
      <c r="EP37" s="57">
        <f t="shared" si="15"/>
        <v>8831542.5991833676</v>
      </c>
      <c r="EQ37" s="57">
        <f t="shared" si="16"/>
        <v>8779909.4008166324</v>
      </c>
      <c r="ER37" s="56">
        <f t="shared" si="17"/>
        <v>1.0058808349846904</v>
      </c>
      <c r="ES37" s="31">
        <v>40</v>
      </c>
      <c r="ET37" s="31">
        <v>20</v>
      </c>
      <c r="EU37" s="18">
        <v>17.899999999999999</v>
      </c>
      <c r="EV37" s="55">
        <v>0</v>
      </c>
      <c r="EW37" s="55">
        <v>0</v>
      </c>
      <c r="EX37" s="55">
        <v>0</v>
      </c>
      <c r="EY37" s="55">
        <v>0</v>
      </c>
      <c r="EZ37" s="31">
        <v>0</v>
      </c>
      <c r="FA37" s="31">
        <v>0</v>
      </c>
      <c r="FB37" s="31">
        <v>0</v>
      </c>
      <c r="FC37" s="31">
        <v>40</v>
      </c>
      <c r="FD37" s="31">
        <v>0</v>
      </c>
      <c r="FE37" s="61">
        <v>0.879</v>
      </c>
      <c r="FF37" s="16">
        <v>1</v>
      </c>
      <c r="FG37" s="16">
        <v>750</v>
      </c>
      <c r="FH37" s="50">
        <v>59.872751954815691</v>
      </c>
      <c r="FI37" s="48">
        <f t="shared" ref="FI37:FI68" si="19">LN(FH37)</f>
        <v>4.0922215093864027</v>
      </c>
      <c r="FJ37" s="27">
        <v>-0.78596614509215357</v>
      </c>
      <c r="FK37" s="27">
        <v>-0.61863699755504653</v>
      </c>
      <c r="FL37" s="31">
        <v>2</v>
      </c>
      <c r="FM37" s="30">
        <v>1</v>
      </c>
      <c r="FN37" s="30">
        <v>0.5</v>
      </c>
      <c r="FO37" s="31">
        <v>2</v>
      </c>
      <c r="FP37" s="31">
        <v>1</v>
      </c>
      <c r="FQ37" s="48">
        <v>-0.47979408799952988</v>
      </c>
      <c r="FR37" s="48">
        <v>0.51528125593611018</v>
      </c>
      <c r="FS37" s="48">
        <v>0.58693893438662637</v>
      </c>
      <c r="FT37" s="48">
        <v>0.52847461175297517</v>
      </c>
      <c r="FU37" s="48">
        <v>0.10645274330422705</v>
      </c>
      <c r="FV37" s="31">
        <v>1.3788395459</v>
      </c>
      <c r="FW37" s="30">
        <v>0.39039532633333335</v>
      </c>
      <c r="FX37" s="31">
        <v>10.276450848833333</v>
      </c>
      <c r="FY37" s="31"/>
      <c r="FZ37" s="31">
        <v>8.8127682701999994</v>
      </c>
      <c r="GA37" s="31">
        <v>2.0782583461999997</v>
      </c>
      <c r="GB37" s="31">
        <v>17.300518619999998</v>
      </c>
      <c r="GC37" s="31">
        <v>19.813062479999999</v>
      </c>
      <c r="GD37" s="31">
        <v>19.139493592000001</v>
      </c>
      <c r="GE37" s="31">
        <v>38.952556072</v>
      </c>
      <c r="GF37" s="31">
        <v>3.4327985019450793</v>
      </c>
      <c r="GG37" s="31">
        <v>50.588951219999998</v>
      </c>
      <c r="GH37" s="21">
        <v>95.3</v>
      </c>
      <c r="GI37" s="44">
        <v>-1.0003617271624845</v>
      </c>
    </row>
    <row r="38" spans="1:191" ht="14" customHeight="1" x14ac:dyDescent="0.15">
      <c r="A38" s="16" t="s">
        <v>689</v>
      </c>
      <c r="B38" s="21" t="s">
        <v>927</v>
      </c>
      <c r="C38" s="33">
        <v>1</v>
      </c>
      <c r="D38" s="20">
        <v>1</v>
      </c>
      <c r="E38" s="20">
        <v>1</v>
      </c>
      <c r="F38" s="20">
        <v>1</v>
      </c>
      <c r="G38" s="20">
        <v>1</v>
      </c>
      <c r="H38" s="31">
        <v>10</v>
      </c>
      <c r="I38" s="31">
        <v>10</v>
      </c>
      <c r="J38" s="31">
        <v>10</v>
      </c>
      <c r="K38" s="31">
        <v>10</v>
      </c>
      <c r="L38" s="31">
        <v>10</v>
      </c>
      <c r="M38" s="31">
        <v>10</v>
      </c>
      <c r="N38" s="31">
        <v>1</v>
      </c>
      <c r="O38" s="21">
        <v>95</v>
      </c>
      <c r="P38" s="55">
        <v>16373.013843999999</v>
      </c>
      <c r="Q38" s="57">
        <v>17808.163238000001</v>
      </c>
      <c r="R38" s="57">
        <v>25534.320145999998</v>
      </c>
      <c r="S38" s="57">
        <v>34590.485654999997</v>
      </c>
      <c r="T38" s="57">
        <v>26355.136910000001</v>
      </c>
      <c r="U38" s="57">
        <v>35033.422930000001</v>
      </c>
      <c r="V38" s="55">
        <v>25189.712985842103</v>
      </c>
      <c r="W38" s="50">
        <v>1.9157143813723483</v>
      </c>
      <c r="X38" s="31">
        <v>2.0449883620054488</v>
      </c>
      <c r="Y38" s="17">
        <v>22.599999999999998</v>
      </c>
      <c r="Z38" s="31"/>
      <c r="AA38" s="26">
        <v>32.6</v>
      </c>
      <c r="AB38" s="49">
        <v>0</v>
      </c>
      <c r="AC38" s="49">
        <v>1E-3</v>
      </c>
      <c r="AD38" s="48"/>
      <c r="AE38" s="49">
        <v>1E-3</v>
      </c>
      <c r="AF38" s="55">
        <v>286298.13888888888</v>
      </c>
      <c r="AG38" s="55">
        <f t="shared" si="18"/>
        <v>286298138.8888889</v>
      </c>
      <c r="AH38" s="50">
        <v>10.333485785928987</v>
      </c>
      <c r="AI38" s="39">
        <v>3986.0905864723695</v>
      </c>
      <c r="AJ38" s="39">
        <v>6518.9269930713435</v>
      </c>
      <c r="AK38" s="39">
        <v>11621.656170470662</v>
      </c>
      <c r="AL38" s="39">
        <v>7375.5579166714588</v>
      </c>
      <c r="AM38" s="40">
        <v>827.73767689444105</v>
      </c>
      <c r="AN38" s="40">
        <v>668.40859254607301</v>
      </c>
      <c r="AO38" s="41">
        <v>1022.0764434196551</v>
      </c>
      <c r="AP38" s="39">
        <f>AVERAGE(AV38,AK38,AN38)</f>
        <v>4101.1115114499835</v>
      </c>
      <c r="AQ38" s="40">
        <v>4813.8282633668105</v>
      </c>
      <c r="AR38" s="40">
        <v>7187.3355856174167</v>
      </c>
      <c r="AS38" s="41">
        <v>12643.732613890317</v>
      </c>
      <c r="AT38" s="39">
        <f>AVERAGE(AI38,AO38,AR38)</f>
        <v>4065.1675385031472</v>
      </c>
      <c r="AU38" s="39">
        <v>3</v>
      </c>
      <c r="AV38" s="48">
        <v>13.269771333216216</v>
      </c>
      <c r="AW38" s="55">
        <f t="shared" si="4"/>
        <v>0</v>
      </c>
      <c r="AX38" s="48">
        <v>13.269771333216216</v>
      </c>
      <c r="AY38" s="48">
        <v>8.8526419227027002</v>
      </c>
      <c r="AZ38" s="48">
        <v>22.122413255918914</v>
      </c>
      <c r="BA38" s="56">
        <v>0.31088872359736841</v>
      </c>
      <c r="BB38" s="31">
        <f t="shared" si="5"/>
        <v>4.1254222722125391</v>
      </c>
      <c r="BC38" s="31">
        <f t="shared" si="6"/>
        <v>2.7521865478135958</v>
      </c>
      <c r="BD38" s="31">
        <f t="shared" si="7"/>
        <v>6.8776088200261345</v>
      </c>
      <c r="BE38" s="31">
        <v>6.8776088200261345</v>
      </c>
      <c r="BF38" s="49">
        <v>9.1348518000000004E-2</v>
      </c>
      <c r="BG38" s="49">
        <v>9.1348518000000004E-2</v>
      </c>
      <c r="BH38" s="49">
        <v>9.5899999999999999E-2</v>
      </c>
      <c r="BI38" s="49">
        <v>9.1348518000000004E-2</v>
      </c>
      <c r="BJ38" s="49">
        <v>9.1348518000000004E-2</v>
      </c>
      <c r="BK38" s="16">
        <v>0</v>
      </c>
      <c r="BM38" s="16"/>
      <c r="BN38" s="50">
        <v>0</v>
      </c>
      <c r="BO38" s="9">
        <v>0.83</v>
      </c>
      <c r="BP38" s="9"/>
      <c r="BQ38" s="53">
        <v>0.289119925</v>
      </c>
      <c r="BR38" s="6">
        <v>16</v>
      </c>
      <c r="BS38" s="11">
        <v>8</v>
      </c>
      <c r="BT38" s="48">
        <v>50.166094208242356</v>
      </c>
      <c r="BU38" s="56">
        <v>1.0549999999999999</v>
      </c>
      <c r="BV38" s="16">
        <v>9</v>
      </c>
      <c r="BW38" s="16">
        <v>7</v>
      </c>
      <c r="BX38" s="16">
        <v>8</v>
      </c>
      <c r="BY38" s="16">
        <v>8</v>
      </c>
      <c r="BZ38" s="16">
        <v>6</v>
      </c>
      <c r="CA38" s="16">
        <v>7</v>
      </c>
      <c r="CB38" s="16">
        <v>7</v>
      </c>
      <c r="CC38" s="16">
        <v>5</v>
      </c>
      <c r="CD38" s="16">
        <v>6</v>
      </c>
      <c r="CE38" s="16">
        <v>7</v>
      </c>
      <c r="CF38" s="16">
        <v>6</v>
      </c>
      <c r="CG38" s="16">
        <v>6</v>
      </c>
      <c r="CH38" s="16">
        <v>7</v>
      </c>
      <c r="CI38" s="16">
        <v>6</v>
      </c>
      <c r="CJ38" s="16">
        <v>6</v>
      </c>
      <c r="CK38" s="49">
        <v>0.8571428571428571</v>
      </c>
      <c r="CL38" s="54">
        <v>0.9207822211616018</v>
      </c>
      <c r="CM38" s="56">
        <v>1.0619855967078187</v>
      </c>
      <c r="CN38" s="56">
        <v>1.0138193731887741</v>
      </c>
      <c r="CO38" s="6">
        <v>7</v>
      </c>
      <c r="CP38" s="14"/>
      <c r="CQ38" s="14"/>
      <c r="CR38" s="4"/>
      <c r="CS38" s="7">
        <v>74</v>
      </c>
      <c r="CT38" s="6"/>
      <c r="CU38" s="6">
        <v>100</v>
      </c>
      <c r="CV38" s="9"/>
      <c r="CW38" s="13">
        <v>92.3</v>
      </c>
      <c r="CX38" s="13">
        <v>92.71</v>
      </c>
      <c r="CY38" s="9">
        <v>0.99557760759357139</v>
      </c>
      <c r="CZ38" s="34">
        <v>16</v>
      </c>
      <c r="DA38" s="9"/>
      <c r="DB38" s="13">
        <v>24.94</v>
      </c>
      <c r="DC38" s="13">
        <v>74.310609999999997</v>
      </c>
      <c r="DD38" s="13">
        <v>82.716560000000001</v>
      </c>
      <c r="DE38" s="9">
        <v>0.89837645569399882</v>
      </c>
      <c r="DF38" s="16">
        <v>0</v>
      </c>
      <c r="DG38" s="16">
        <v>0</v>
      </c>
      <c r="DH38" s="16">
        <v>0</v>
      </c>
      <c r="DI38" s="16">
        <v>0</v>
      </c>
      <c r="DJ38" s="16">
        <v>0</v>
      </c>
      <c r="DK38" s="16">
        <v>0</v>
      </c>
      <c r="DL38" s="16">
        <v>0</v>
      </c>
      <c r="DM38" s="16">
        <v>0</v>
      </c>
      <c r="DN38" s="16">
        <v>1</v>
      </c>
      <c r="DO38" s="16">
        <v>0</v>
      </c>
      <c r="DP38" s="16">
        <v>0</v>
      </c>
      <c r="DQ38" s="16">
        <v>0</v>
      </c>
      <c r="DR38" s="16">
        <v>0</v>
      </c>
      <c r="DS38" s="16">
        <v>0</v>
      </c>
      <c r="DT38" s="16">
        <v>0</v>
      </c>
      <c r="DU38" s="16">
        <v>0</v>
      </c>
      <c r="DV38" s="16">
        <v>1</v>
      </c>
      <c r="DW38" s="16">
        <v>0</v>
      </c>
      <c r="DX38" s="16">
        <v>0</v>
      </c>
      <c r="DY38" s="16">
        <v>0</v>
      </c>
      <c r="DZ38" s="3" t="s">
        <v>399</v>
      </c>
      <c r="EA38" s="3" t="s">
        <v>77</v>
      </c>
      <c r="EB38" s="50">
        <v>27.705862747567569</v>
      </c>
      <c r="EC38" s="55">
        <v>27705862.747567568</v>
      </c>
      <c r="ED38" s="55">
        <v>32312000</v>
      </c>
      <c r="EE38" s="57">
        <v>16309385.325727202</v>
      </c>
      <c r="EF38" s="57">
        <v>16002614.6742728</v>
      </c>
      <c r="EG38" s="55">
        <v>15227646.624137927</v>
      </c>
      <c r="EH38" s="21">
        <v>6304000</v>
      </c>
      <c r="EI38" s="57">
        <v>3278080</v>
      </c>
      <c r="EJ38" s="57">
        <v>3025920</v>
      </c>
      <c r="EK38" s="59">
        <v>19.5</v>
      </c>
      <c r="EL38" s="60">
        <v>0.52</v>
      </c>
      <c r="EM38" s="56">
        <v>0.48</v>
      </c>
      <c r="EN38" s="30">
        <f t="shared" si="13"/>
        <v>10.14</v>
      </c>
      <c r="EO38" s="30">
        <f t="shared" si="14"/>
        <v>9.36</v>
      </c>
      <c r="EP38" s="57">
        <f t="shared" si="15"/>
        <v>13031305.325727202</v>
      </c>
      <c r="EQ38" s="57">
        <f t="shared" si="16"/>
        <v>12976694.6742728</v>
      </c>
      <c r="ER38" s="56">
        <f t="shared" si="17"/>
        <v>1.0042083637494124</v>
      </c>
      <c r="ES38" s="31">
        <v>70.300000000000011</v>
      </c>
      <c r="ET38" s="31">
        <v>1.9</v>
      </c>
      <c r="EU38" s="18">
        <v>2</v>
      </c>
      <c r="EV38" s="55">
        <v>0</v>
      </c>
      <c r="EW38" s="55">
        <v>0</v>
      </c>
      <c r="EX38" s="55">
        <v>0</v>
      </c>
      <c r="EY38" s="55">
        <v>0</v>
      </c>
      <c r="EZ38" s="31">
        <v>0</v>
      </c>
      <c r="FA38" s="31">
        <v>0</v>
      </c>
      <c r="FB38" s="31">
        <v>0</v>
      </c>
      <c r="FC38" s="31">
        <v>11.799999999999999</v>
      </c>
      <c r="FD38" s="31">
        <v>16</v>
      </c>
      <c r="FE38" s="61">
        <v>0.76900000000000002</v>
      </c>
      <c r="FF38" s="16">
        <v>0</v>
      </c>
      <c r="FG38" s="16">
        <v>0</v>
      </c>
      <c r="FH38" s="50">
        <v>0.1</v>
      </c>
      <c r="FI38" s="48">
        <f t="shared" si="19"/>
        <v>-2.3025850929940455</v>
      </c>
      <c r="FJ38" s="27">
        <v>1.0786614979341416</v>
      </c>
      <c r="FK38" s="27">
        <v>1.0437912798436608</v>
      </c>
      <c r="FL38" s="31">
        <v>9</v>
      </c>
      <c r="FM38" s="30">
        <v>1.7777777777777777</v>
      </c>
      <c r="FN38" s="30">
        <v>1</v>
      </c>
      <c r="FO38" s="31">
        <v>16</v>
      </c>
      <c r="FP38" s="31">
        <v>9</v>
      </c>
      <c r="FQ38" s="48">
        <v>0.80265502616216045</v>
      </c>
      <c r="FR38" s="48">
        <v>-0.24261985149285403</v>
      </c>
      <c r="FS38" s="48">
        <v>-0.45073931446671034</v>
      </c>
      <c r="FT38" s="48">
        <v>-0.41487416095503815</v>
      </c>
      <c r="FU38" s="48">
        <v>0.14764259581824377</v>
      </c>
      <c r="FV38" s="31">
        <v>1.4055259695</v>
      </c>
      <c r="FW38" s="30">
        <v>0.44770360710526313</v>
      </c>
      <c r="FX38" s="31">
        <v>20.515006181</v>
      </c>
      <c r="FY38" s="31">
        <v>14.001250138888887</v>
      </c>
      <c r="FZ38" s="31">
        <v>14.297450756666668</v>
      </c>
      <c r="GA38" s="31"/>
      <c r="GB38" s="31">
        <v>3.2416952779999999</v>
      </c>
      <c r="GC38" s="31">
        <v>17.025949808888885</v>
      </c>
      <c r="GD38" s="31">
        <v>50.69209664411764</v>
      </c>
      <c r="GE38" s="31">
        <v>67.718046453006522</v>
      </c>
      <c r="GF38" s="31">
        <v>9.6819543449952672</v>
      </c>
      <c r="GG38" s="31">
        <v>80.292682929999998</v>
      </c>
      <c r="GH38" s="21">
        <v>5.3</v>
      </c>
      <c r="GI38" s="44">
        <v>1.9425386763598032</v>
      </c>
    </row>
    <row r="39" spans="1:191" ht="14" customHeight="1" x14ac:dyDescent="0.15">
      <c r="A39" s="16" t="s">
        <v>485</v>
      </c>
      <c r="B39" s="21" t="s">
        <v>928</v>
      </c>
      <c r="C39" s="33">
        <v>3.3382352941176472</v>
      </c>
      <c r="D39" s="20">
        <v>1</v>
      </c>
      <c r="E39" s="20">
        <v>1</v>
      </c>
      <c r="F39" s="20">
        <v>1</v>
      </c>
      <c r="G39" s="20">
        <v>1</v>
      </c>
      <c r="H39" s="31"/>
      <c r="I39" s="31"/>
      <c r="J39" s="31"/>
      <c r="K39" s="31"/>
      <c r="L39" s="31"/>
      <c r="M39" s="31"/>
      <c r="N39" s="31">
        <v>2.7</v>
      </c>
      <c r="O39" s="21">
        <v>4</v>
      </c>
      <c r="P39" s="55">
        <v>2785.1145059</v>
      </c>
      <c r="Q39" s="57">
        <v>2522.3245019999999</v>
      </c>
      <c r="R39" s="57">
        <v>3370.3232346</v>
      </c>
      <c r="S39" s="57">
        <v>6850.3377037</v>
      </c>
      <c r="T39" s="57">
        <v>1603.050714</v>
      </c>
      <c r="U39" s="57">
        <v>2675.8320180000001</v>
      </c>
      <c r="V39" s="55">
        <v>3956.6597250078935</v>
      </c>
      <c r="W39" s="50">
        <v>3.474683242778541</v>
      </c>
      <c r="X39" s="31">
        <v>3.2586828186846253</v>
      </c>
      <c r="Y39" s="17"/>
      <c r="Z39" s="31">
        <v>9.1226544243749981</v>
      </c>
      <c r="AA39" s="26">
        <v>50.4</v>
      </c>
      <c r="AB39" s="49">
        <v>0.145387558</v>
      </c>
      <c r="AC39" s="49">
        <v>0.145387558</v>
      </c>
      <c r="AD39" s="48">
        <v>23.742316485652172</v>
      </c>
      <c r="AE39" s="48">
        <v>23.742316485652172</v>
      </c>
      <c r="AG39" s="55">
        <f t="shared" si="18"/>
        <v>0</v>
      </c>
      <c r="AH39" s="50">
        <v>0</v>
      </c>
      <c r="AI39" s="39"/>
      <c r="AJ39" s="39"/>
      <c r="AK39" s="39">
        <v>0</v>
      </c>
      <c r="AL39" s="39">
        <v>0</v>
      </c>
      <c r="AM39" s="40"/>
      <c r="AN39" s="40"/>
      <c r="AO39" s="41">
        <v>0</v>
      </c>
      <c r="AP39" s="39">
        <f>AN39</f>
        <v>0</v>
      </c>
      <c r="AQ39" s="40"/>
      <c r="AR39" s="40"/>
      <c r="AS39" s="41">
        <v>0</v>
      </c>
      <c r="AT39" s="39">
        <f>AR39</f>
        <v>0</v>
      </c>
      <c r="AU39" s="39">
        <v>1</v>
      </c>
      <c r="AV39" s="48">
        <v>0.34046901525000001</v>
      </c>
      <c r="AW39" s="55">
        <f t="shared" si="4"/>
        <v>1</v>
      </c>
      <c r="AX39" s="48">
        <v>0</v>
      </c>
      <c r="AY39" s="48">
        <v>4.1703717473333333</v>
      </c>
      <c r="AZ39" s="48">
        <v>4.1703717473333333</v>
      </c>
      <c r="BA39" s="56">
        <v>0.19686086612083334</v>
      </c>
      <c r="BB39" s="31">
        <f t="shared" si="5"/>
        <v>0</v>
      </c>
      <c r="BC39" s="31">
        <f t="shared" si="6"/>
        <v>0.82098299422589316</v>
      </c>
      <c r="BD39" s="31">
        <f t="shared" si="7"/>
        <v>0.82098299422589316</v>
      </c>
      <c r="BE39" s="31">
        <v>24.563299479878065</v>
      </c>
      <c r="BF39" s="49">
        <v>0</v>
      </c>
      <c r="BG39" s="49">
        <v>9.9999999999999995E-7</v>
      </c>
      <c r="BH39" s="49">
        <v>3.8399999999999997E-2</v>
      </c>
      <c r="BI39" s="49">
        <v>0.145387558</v>
      </c>
      <c r="BJ39" s="49">
        <v>0.145387558</v>
      </c>
      <c r="BK39" s="16">
        <v>0</v>
      </c>
      <c r="BL39" s="50">
        <v>5.4</v>
      </c>
      <c r="BM39" s="16">
        <v>7.4</v>
      </c>
      <c r="BN39" s="50">
        <v>20.206828476277458</v>
      </c>
      <c r="BO39" s="9"/>
      <c r="BP39" s="9"/>
      <c r="BQ39" s="53"/>
      <c r="BR39" s="6"/>
      <c r="BS39" s="11">
        <v>118</v>
      </c>
      <c r="BT39" s="48">
        <v>53.014702994801816</v>
      </c>
      <c r="BU39" s="56">
        <v>1.03</v>
      </c>
      <c r="BV39" s="16">
        <v>74</v>
      </c>
      <c r="BW39" s="16">
        <v>52</v>
      </c>
      <c r="BX39" s="16">
        <v>63</v>
      </c>
      <c r="BY39" s="16">
        <v>59</v>
      </c>
      <c r="BZ39" s="16">
        <v>42</v>
      </c>
      <c r="CA39" s="16">
        <v>51</v>
      </c>
      <c r="CB39" s="16">
        <v>48</v>
      </c>
      <c r="CC39" s="16">
        <v>34</v>
      </c>
      <c r="CD39" s="16">
        <v>41</v>
      </c>
      <c r="CE39" s="16">
        <v>38</v>
      </c>
      <c r="CF39" s="16">
        <v>27</v>
      </c>
      <c r="CG39" s="16">
        <v>33</v>
      </c>
      <c r="CH39" s="16">
        <v>34</v>
      </c>
      <c r="CI39" s="16">
        <v>24</v>
      </c>
      <c r="CJ39" s="16">
        <v>29</v>
      </c>
      <c r="CK39" s="49">
        <v>0.70588235294117652</v>
      </c>
      <c r="CL39" s="54">
        <v>0.9012277128680346</v>
      </c>
      <c r="CM39" s="56">
        <v>1.079156383291539</v>
      </c>
      <c r="CN39" s="56">
        <v>1.0181028419157065</v>
      </c>
      <c r="CO39" s="6">
        <v>210</v>
      </c>
      <c r="CP39" s="14">
        <v>210</v>
      </c>
      <c r="CQ39" s="14">
        <v>94</v>
      </c>
      <c r="CR39" s="4">
        <v>94.9</v>
      </c>
      <c r="CS39" s="7">
        <v>61.3</v>
      </c>
      <c r="CT39" s="6">
        <v>98</v>
      </c>
      <c r="CU39" s="6">
        <v>78</v>
      </c>
      <c r="CV39" s="9">
        <v>0.87182382834556738</v>
      </c>
      <c r="CW39" s="13"/>
      <c r="CX39" s="13"/>
      <c r="CY39" s="9"/>
      <c r="CZ39" s="34">
        <v>36</v>
      </c>
      <c r="DA39" s="9">
        <v>0.22</v>
      </c>
      <c r="DB39" s="13">
        <v>18.059999999999999</v>
      </c>
      <c r="DC39" s="13">
        <v>56.209890000000001</v>
      </c>
      <c r="DD39" s="13">
        <v>82.711060000000003</v>
      </c>
      <c r="DE39" s="9">
        <v>0.6795933941603457</v>
      </c>
      <c r="DF39" s="16">
        <v>0</v>
      </c>
      <c r="DG39" s="16">
        <v>0</v>
      </c>
      <c r="DH39" s="16">
        <v>0</v>
      </c>
      <c r="DI39" s="16">
        <v>0</v>
      </c>
      <c r="DJ39" s="16">
        <v>0</v>
      </c>
      <c r="DK39" s="16">
        <v>0</v>
      </c>
      <c r="DL39" s="16">
        <v>0</v>
      </c>
      <c r="DM39" s="16">
        <v>0</v>
      </c>
      <c r="DN39" s="16">
        <v>0</v>
      </c>
      <c r="DO39" s="16">
        <v>0</v>
      </c>
      <c r="DP39" s="16">
        <v>0</v>
      </c>
      <c r="DQ39" s="16">
        <v>1</v>
      </c>
      <c r="DR39" s="16">
        <v>0</v>
      </c>
      <c r="DS39" s="16">
        <v>0</v>
      </c>
      <c r="DT39" s="16">
        <v>0</v>
      </c>
      <c r="DU39" s="16">
        <v>0</v>
      </c>
      <c r="DV39" s="16">
        <v>0</v>
      </c>
      <c r="DW39" s="16">
        <v>0</v>
      </c>
      <c r="DX39" s="16">
        <v>0</v>
      </c>
      <c r="DY39" s="16">
        <v>0</v>
      </c>
      <c r="DZ39" s="3" t="s">
        <v>400</v>
      </c>
      <c r="EA39" s="3" t="s">
        <v>400</v>
      </c>
      <c r="EB39" s="50">
        <v>0.36621283783783781</v>
      </c>
      <c r="EC39" s="55">
        <v>366212.83783783781</v>
      </c>
      <c r="ED39" s="55">
        <v>477438</v>
      </c>
      <c r="EE39" s="57">
        <v>249849.9999878922</v>
      </c>
      <c r="EF39" s="57">
        <v>227588.0000121078</v>
      </c>
      <c r="EG39" s="55">
        <v>136979.47892137931</v>
      </c>
      <c r="EH39" s="21">
        <v>11200</v>
      </c>
      <c r="EI39" s="57">
        <v>5644.8</v>
      </c>
      <c r="EJ39" s="57">
        <v>5555.2</v>
      </c>
      <c r="EK39" s="59">
        <v>2.2999999999999998</v>
      </c>
      <c r="EL39" s="60">
        <v>0.504</v>
      </c>
      <c r="EM39" s="56">
        <v>0.496</v>
      </c>
      <c r="EN39" s="30">
        <f t="shared" si="13"/>
        <v>1.1592</v>
      </c>
      <c r="EO39" s="30">
        <f t="shared" si="14"/>
        <v>1.1407999999999998</v>
      </c>
      <c r="EP39" s="57">
        <f t="shared" si="15"/>
        <v>244205.19998789221</v>
      </c>
      <c r="EQ39" s="57">
        <f t="shared" si="16"/>
        <v>222032.80001210779</v>
      </c>
      <c r="ER39" s="56">
        <f t="shared" si="17"/>
        <v>1.0998609213349348</v>
      </c>
      <c r="ES39" s="31">
        <v>85</v>
      </c>
      <c r="ET39" s="31">
        <v>0</v>
      </c>
      <c r="EU39" s="18">
        <v>0.5</v>
      </c>
      <c r="EV39" s="55">
        <v>0</v>
      </c>
      <c r="EW39" s="55">
        <v>0</v>
      </c>
      <c r="EX39" s="55">
        <v>0</v>
      </c>
      <c r="EY39" s="55">
        <v>0</v>
      </c>
      <c r="EZ39" s="31">
        <v>0</v>
      </c>
      <c r="FA39" s="31">
        <v>0</v>
      </c>
      <c r="FB39" s="31">
        <v>0</v>
      </c>
      <c r="FC39" s="31">
        <v>0</v>
      </c>
      <c r="FD39" s="31">
        <v>0</v>
      </c>
      <c r="FE39" s="61">
        <v>0.54600000000000004</v>
      </c>
      <c r="FF39" s="16">
        <v>0</v>
      </c>
      <c r="FG39" s="16">
        <v>0</v>
      </c>
      <c r="FH39" s="50">
        <v>0.1</v>
      </c>
      <c r="FI39" s="48">
        <f t="shared" si="19"/>
        <v>-2.3025850929940455</v>
      </c>
      <c r="FJ39" s="27">
        <v>0.98292133059471387</v>
      </c>
      <c r="FK39" s="27">
        <v>0.92261085386425112</v>
      </c>
      <c r="FL39" s="31">
        <v>0.1</v>
      </c>
      <c r="FM39" s="30">
        <v>0</v>
      </c>
      <c r="FN39" s="30">
        <v>0</v>
      </c>
      <c r="FO39" s="31">
        <v>0.1</v>
      </c>
      <c r="FP39" s="31">
        <v>0.1</v>
      </c>
      <c r="FQ39" s="48">
        <v>0.80265502616216045</v>
      </c>
      <c r="FR39" s="48">
        <v>0.72099727080968612</v>
      </c>
      <c r="FS39" s="48">
        <v>0.7277666967310078</v>
      </c>
      <c r="FT39" s="48">
        <v>0.63460134868262663</v>
      </c>
      <c r="FU39" s="48">
        <v>0.76172623924994642</v>
      </c>
      <c r="FV39" s="31">
        <v>0.81110763618750015</v>
      </c>
      <c r="FW39" s="30">
        <v>0.74544096838888896</v>
      </c>
      <c r="FX39" s="31">
        <v>17.799548327999997</v>
      </c>
      <c r="FY39" s="31">
        <v>22.972190962500001</v>
      </c>
      <c r="FZ39" s="31">
        <v>22.972190962500001</v>
      </c>
      <c r="GA39" s="31"/>
      <c r="GB39" s="31">
        <v>10.169500522</v>
      </c>
      <c r="GC39" s="31">
        <v>33.791642500000002</v>
      </c>
      <c r="GD39" s="31">
        <v>18.680877437500001</v>
      </c>
      <c r="GE39" s="31">
        <v>52.472519937500003</v>
      </c>
      <c r="GF39" s="31">
        <v>12.054087482878387</v>
      </c>
      <c r="GG39" s="31">
        <v>70.168902439999997</v>
      </c>
      <c r="GH39" s="21">
        <v>27.4</v>
      </c>
      <c r="GI39" s="44">
        <v>0.6225081720733403</v>
      </c>
    </row>
    <row r="40" spans="1:191" ht="14" customHeight="1" x14ac:dyDescent="0.15">
      <c r="A40" s="16" t="s">
        <v>574</v>
      </c>
      <c r="B40" s="21" t="s">
        <v>929</v>
      </c>
      <c r="C40" s="33"/>
      <c r="D40" s="20"/>
      <c r="E40" s="20"/>
      <c r="F40" s="20"/>
      <c r="G40" s="20"/>
      <c r="H40" s="31"/>
      <c r="I40" s="31"/>
      <c r="J40" s="31"/>
      <c r="K40" s="31"/>
      <c r="L40" s="31"/>
      <c r="M40" s="31"/>
      <c r="N40" s="31"/>
      <c r="O40" s="21"/>
      <c r="P40" s="55"/>
      <c r="Q40" s="57"/>
      <c r="R40" s="57"/>
      <c r="S40" s="57"/>
      <c r="T40" s="57"/>
      <c r="U40" s="57"/>
      <c r="V40" s="55"/>
      <c r="W40" s="50"/>
      <c r="X40" s="31"/>
      <c r="Y40" s="17">
        <v>21</v>
      </c>
      <c r="Z40" s="31">
        <v>9.8517007247500015</v>
      </c>
      <c r="AA40" s="26"/>
      <c r="AD40" s="48"/>
      <c r="AE40" s="49">
        <v>1E-3</v>
      </c>
      <c r="AG40" s="55">
        <f t="shared" si="18"/>
        <v>0</v>
      </c>
      <c r="AH40" s="50">
        <v>0</v>
      </c>
      <c r="AI40" s="39"/>
      <c r="AJ40" s="39"/>
      <c r="AK40" s="39"/>
      <c r="AL40" s="39"/>
      <c r="AM40" s="40"/>
      <c r="AN40" s="40"/>
      <c r="AO40" s="41"/>
      <c r="AP40" s="39"/>
      <c r="AQ40" s="40"/>
      <c r="AR40" s="40"/>
      <c r="AS40" s="41"/>
      <c r="AT40" s="39"/>
      <c r="AU40" s="39">
        <v>0</v>
      </c>
      <c r="AV40" s="48">
        <v>7.5951619999999999E-3</v>
      </c>
      <c r="AW40" s="55">
        <f t="shared" si="4"/>
        <v>1</v>
      </c>
      <c r="AX40" s="48">
        <v>0</v>
      </c>
      <c r="AY40" s="48">
        <v>42.685572890000003</v>
      </c>
      <c r="AZ40" s="48">
        <v>42.685572890000003</v>
      </c>
      <c r="BA40" s="56"/>
      <c r="BB40" s="31"/>
      <c r="BC40" s="31"/>
      <c r="BD40" s="31"/>
      <c r="BE40" s="31"/>
      <c r="BH40" s="49"/>
      <c r="BK40" s="16">
        <v>0</v>
      </c>
      <c r="BM40" s="16"/>
      <c r="BN40" s="50">
        <v>0</v>
      </c>
      <c r="BO40" s="9"/>
      <c r="BP40" s="9"/>
      <c r="BQ40" s="53"/>
      <c r="BR40" s="6"/>
      <c r="BS40" s="11"/>
      <c r="BU40" s="56"/>
      <c r="BV40" s="16"/>
      <c r="BW40" s="16"/>
      <c r="BX40" s="16"/>
      <c r="BY40" s="16"/>
      <c r="BZ40" s="16"/>
      <c r="CA40" s="16"/>
      <c r="CB40" s="16"/>
      <c r="CC40" s="16"/>
      <c r="CD40" s="16"/>
      <c r="CE40" s="16"/>
      <c r="CF40" s="16"/>
      <c r="CG40" s="16"/>
      <c r="CH40" s="16"/>
      <c r="CI40" s="49"/>
      <c r="CJ40" s="49"/>
      <c r="CK40" s="49"/>
      <c r="CM40" s="56"/>
      <c r="CN40" s="56"/>
      <c r="CO40" s="6"/>
      <c r="CP40" s="14"/>
      <c r="CQ40" s="14"/>
      <c r="CR40" s="4"/>
      <c r="CS40" s="7"/>
      <c r="CT40" s="6"/>
      <c r="CU40" s="6"/>
      <c r="CV40" s="9">
        <v>1.0030295415123136</v>
      </c>
      <c r="CW40" s="13"/>
      <c r="CX40" s="13"/>
      <c r="CY40" s="9"/>
      <c r="CZ40" s="34"/>
      <c r="DA40" s="9"/>
      <c r="DB40" s="13"/>
      <c r="DC40" s="13"/>
      <c r="DD40" s="13"/>
      <c r="DE40" s="9"/>
      <c r="DF40" s="16">
        <v>0</v>
      </c>
      <c r="DG40" s="16">
        <v>0</v>
      </c>
      <c r="DH40" s="16">
        <v>1</v>
      </c>
      <c r="DI40" s="16">
        <v>0</v>
      </c>
      <c r="DJ40" s="16">
        <v>0</v>
      </c>
      <c r="DK40" s="16">
        <v>0</v>
      </c>
      <c r="DL40" s="16">
        <v>0</v>
      </c>
      <c r="DM40" s="16">
        <v>0</v>
      </c>
      <c r="DN40" s="16">
        <v>0</v>
      </c>
      <c r="DO40" s="16">
        <v>0</v>
      </c>
      <c r="DP40" s="16">
        <v>1</v>
      </c>
      <c r="DQ40" s="16">
        <v>0</v>
      </c>
      <c r="DR40" s="16">
        <v>0</v>
      </c>
      <c r="DS40" s="16">
        <v>0</v>
      </c>
      <c r="DT40" s="16">
        <v>0</v>
      </c>
      <c r="DU40" s="16">
        <v>0</v>
      </c>
      <c r="DV40" s="16">
        <v>1</v>
      </c>
      <c r="DW40" s="16">
        <v>0</v>
      </c>
      <c r="DX40" s="16">
        <v>0</v>
      </c>
      <c r="DY40" s="16">
        <v>0</v>
      </c>
      <c r="DZ40" s="3" t="s">
        <v>399</v>
      </c>
      <c r="EA40" s="3" t="s">
        <v>258</v>
      </c>
      <c r="EB40" s="50">
        <v>3.3052626571428566E-2</v>
      </c>
      <c r="EC40" s="55">
        <v>33052.626571428569</v>
      </c>
      <c r="ED40" s="55">
        <v>44403</v>
      </c>
      <c r="EE40" s="57"/>
      <c r="EF40" s="57"/>
      <c r="EG40" s="55"/>
      <c r="EH40" s="21"/>
      <c r="EI40" s="57"/>
      <c r="EJ40" s="57"/>
      <c r="EK40" s="59"/>
      <c r="EL40" s="60"/>
      <c r="EM40" s="56"/>
      <c r="EN40" s="30"/>
      <c r="EO40" s="30"/>
      <c r="EP40" s="57"/>
      <c r="EQ40" s="57"/>
      <c r="ER40" s="56"/>
      <c r="ES40" s="31">
        <v>0</v>
      </c>
      <c r="ET40" s="31">
        <v>0</v>
      </c>
      <c r="EU40" s="18">
        <v>0.2</v>
      </c>
      <c r="EV40" s="55">
        <v>0</v>
      </c>
      <c r="EW40" s="55">
        <v>0</v>
      </c>
      <c r="EX40" s="55">
        <v>0</v>
      </c>
      <c r="EY40" s="55">
        <v>0</v>
      </c>
      <c r="EZ40" s="31">
        <v>0</v>
      </c>
      <c r="FA40" s="31">
        <v>0</v>
      </c>
      <c r="FB40" s="31">
        <v>0</v>
      </c>
      <c r="FC40" s="31">
        <v>4.9000000000000004</v>
      </c>
      <c r="FD40" s="31">
        <v>9.8000000000000007</v>
      </c>
      <c r="FE40" s="61"/>
      <c r="FF40" s="16">
        <v>0</v>
      </c>
      <c r="FG40" s="16">
        <v>0</v>
      </c>
      <c r="FH40" s="50">
        <v>0.1</v>
      </c>
      <c r="FI40" s="48">
        <f t="shared" si="19"/>
        <v>-2.3025850929940455</v>
      </c>
      <c r="FJ40" s="27">
        <v>0.84097924717456496</v>
      </c>
      <c r="FK40" s="27">
        <v>1.0260314231543588</v>
      </c>
      <c r="FL40" s="31">
        <v>0.1</v>
      </c>
      <c r="FM40" s="30">
        <v>0</v>
      </c>
      <c r="FN40" s="30">
        <v>0</v>
      </c>
      <c r="FO40" s="31">
        <v>0.1</v>
      </c>
      <c r="FP40" s="31">
        <v>0.1</v>
      </c>
      <c r="FQ40" s="48">
        <v>0.80265502616216045</v>
      </c>
      <c r="FR40" s="48">
        <v>0.72099727080968612</v>
      </c>
      <c r="FS40" s="48">
        <v>0.7277666967310078</v>
      </c>
      <c r="FT40" s="48">
        <v>0.63460134868262663</v>
      </c>
      <c r="FU40" s="48">
        <v>0.78241035310796803</v>
      </c>
      <c r="FV40" s="31"/>
      <c r="FW40" s="30"/>
      <c r="FX40" s="31"/>
      <c r="FY40" s="31"/>
      <c r="FZ40" s="31"/>
      <c r="GA40" s="31"/>
      <c r="GB40" s="31"/>
      <c r="GC40" s="31"/>
      <c r="GD40" s="31"/>
      <c r="GE40" s="31"/>
      <c r="GF40" s="31"/>
      <c r="GG40" s="31"/>
      <c r="GH40" s="21"/>
      <c r="GI40" s="44">
        <v>1.1584441388501907</v>
      </c>
    </row>
    <row r="41" spans="1:191" ht="14" customHeight="1" x14ac:dyDescent="0.15">
      <c r="A41" s="16" t="s">
        <v>535</v>
      </c>
      <c r="B41" s="21" t="s">
        <v>930</v>
      </c>
      <c r="C41" s="33">
        <v>5.4594594594594597</v>
      </c>
      <c r="D41" s="20">
        <v>4.8</v>
      </c>
      <c r="E41" s="20">
        <v>5</v>
      </c>
      <c r="F41" s="20">
        <v>5</v>
      </c>
      <c r="G41" s="20">
        <v>5</v>
      </c>
      <c r="H41" s="31">
        <v>-2.9</v>
      </c>
      <c r="I41" s="31">
        <v>-2.6842105263157894</v>
      </c>
      <c r="J41" s="31">
        <v>-1</v>
      </c>
      <c r="K41" s="31">
        <v>-1</v>
      </c>
      <c r="L41" s="31">
        <v>-1</v>
      </c>
      <c r="M41" s="31">
        <v>-1</v>
      </c>
      <c r="N41" s="31">
        <v>6.08</v>
      </c>
      <c r="O41" s="21">
        <v>3</v>
      </c>
      <c r="P41" s="55">
        <v>1334.2219382999999</v>
      </c>
      <c r="Q41" s="57">
        <v>1295.340021</v>
      </c>
      <c r="R41" s="57">
        <v>1039.2864308999999</v>
      </c>
      <c r="S41" s="57">
        <v>827.26674931000002</v>
      </c>
      <c r="T41" s="57">
        <v>821.82214399999998</v>
      </c>
      <c r="U41" s="57">
        <v>658.30578500000001</v>
      </c>
      <c r="V41" s="55">
        <v>1089.9134914826313</v>
      </c>
      <c r="W41" s="50">
        <v>-1.4681458107735901</v>
      </c>
      <c r="X41" s="31">
        <v>-1.1515185041722671</v>
      </c>
      <c r="Y41" s="17"/>
      <c r="Z41" s="31"/>
      <c r="AA41" s="26">
        <v>43.6</v>
      </c>
      <c r="AB41" s="49">
        <v>0.128539818</v>
      </c>
      <c r="AC41" s="49">
        <v>0.128539818</v>
      </c>
      <c r="AD41" s="48">
        <v>12.047899560648649</v>
      </c>
      <c r="AE41" s="48">
        <v>12.047899560648649</v>
      </c>
      <c r="AG41" s="55">
        <f t="shared" si="18"/>
        <v>0</v>
      </c>
      <c r="AH41" s="50">
        <v>0</v>
      </c>
      <c r="AI41" s="39">
        <v>0</v>
      </c>
      <c r="AJ41" s="39">
        <v>0</v>
      </c>
      <c r="AK41" s="39">
        <v>0</v>
      </c>
      <c r="AL41" s="39">
        <v>0</v>
      </c>
      <c r="AM41" s="40">
        <v>0.38183728996387833</v>
      </c>
      <c r="AN41" s="40">
        <v>0.16920903642428337</v>
      </c>
      <c r="AO41" s="41">
        <v>7.6458238022291389E-2</v>
      </c>
      <c r="AP41" s="39">
        <f>AVERAGE(AV41,AK41,AN41)</f>
        <v>0.12663177900417288</v>
      </c>
      <c r="AQ41" s="40">
        <v>0.38183728996387833</v>
      </c>
      <c r="AR41" s="40">
        <v>0.16920903642428337</v>
      </c>
      <c r="AS41" s="41">
        <v>7.6458238022291389E-2</v>
      </c>
      <c r="AT41" s="39">
        <f>AVERAGE(AI41,AO41,AR41)</f>
        <v>8.1889091482191589E-2</v>
      </c>
      <c r="AU41" s="39">
        <v>3</v>
      </c>
      <c r="AV41" s="48">
        <v>0.21068630058823529</v>
      </c>
      <c r="AW41" s="55">
        <f t="shared" si="4"/>
        <v>1</v>
      </c>
      <c r="AX41" s="48">
        <v>0</v>
      </c>
      <c r="AY41" s="48">
        <v>16.766312112999998</v>
      </c>
      <c r="AZ41" s="48">
        <v>16.766312112999998</v>
      </c>
      <c r="BA41" s="56">
        <v>0.18628635504210528</v>
      </c>
      <c r="BB41" s="31">
        <f t="shared" ref="BB41:BD42" si="20">AX41*$BA41</f>
        <v>0</v>
      </c>
      <c r="BC41" s="31">
        <f t="shared" si="20"/>
        <v>3.1233351710290678</v>
      </c>
      <c r="BD41" s="31">
        <f t="shared" si="20"/>
        <v>3.1233351710290678</v>
      </c>
      <c r="BE41" s="31">
        <v>15.171234731677716</v>
      </c>
      <c r="BF41" s="49">
        <v>0</v>
      </c>
      <c r="BG41" s="49">
        <v>9.9999999999999995E-7</v>
      </c>
      <c r="BH41" s="49">
        <v>8.8300000000000003E-2</v>
      </c>
      <c r="BI41" s="49">
        <v>0.128539818</v>
      </c>
      <c r="BJ41" s="49">
        <v>0.128539818</v>
      </c>
      <c r="BK41" s="16">
        <v>0</v>
      </c>
      <c r="BL41" s="50">
        <v>4.0999999999999996</v>
      </c>
      <c r="BM41" s="16">
        <v>5.6999999999999975</v>
      </c>
      <c r="BN41" s="50">
        <v>1.8938279464763805</v>
      </c>
      <c r="BO41" s="9"/>
      <c r="BP41" s="9">
        <v>0.76300000000000001</v>
      </c>
      <c r="BQ41" s="53">
        <v>0.76827790600000001</v>
      </c>
      <c r="BR41" s="6">
        <v>132</v>
      </c>
      <c r="BS41" s="11">
        <v>159</v>
      </c>
      <c r="BT41" s="48">
        <v>50.88820009717562</v>
      </c>
      <c r="BU41" s="56">
        <v>1.03</v>
      </c>
      <c r="BV41" s="16">
        <v>177</v>
      </c>
      <c r="BW41" s="16">
        <v>178</v>
      </c>
      <c r="BX41" s="16">
        <v>178</v>
      </c>
      <c r="BY41" s="16">
        <v>180</v>
      </c>
      <c r="BZ41" s="16">
        <v>181</v>
      </c>
      <c r="CA41" s="16">
        <v>180</v>
      </c>
      <c r="CB41" s="16">
        <v>180</v>
      </c>
      <c r="CC41" s="16">
        <v>181</v>
      </c>
      <c r="CD41" s="16">
        <v>181</v>
      </c>
      <c r="CE41" s="16">
        <v>177</v>
      </c>
      <c r="CF41" s="16">
        <v>178</v>
      </c>
      <c r="CG41" s="16">
        <v>177</v>
      </c>
      <c r="CH41" s="16">
        <v>173</v>
      </c>
      <c r="CI41" s="16">
        <v>174</v>
      </c>
      <c r="CJ41" s="16">
        <v>173</v>
      </c>
      <c r="CK41" s="49">
        <v>1.0057803468208093</v>
      </c>
      <c r="CL41" s="54">
        <v>1.0011184511124702</v>
      </c>
      <c r="CM41" s="56">
        <v>1.0799699666739837</v>
      </c>
      <c r="CN41" s="56">
        <v>1.0202740915764106</v>
      </c>
      <c r="CO41" s="6">
        <v>980</v>
      </c>
      <c r="CP41" s="14">
        <v>980</v>
      </c>
      <c r="CQ41" s="14">
        <v>850</v>
      </c>
      <c r="CR41" s="4">
        <v>106.6</v>
      </c>
      <c r="CS41" s="7">
        <v>19</v>
      </c>
      <c r="CT41" s="6">
        <v>69</v>
      </c>
      <c r="CU41" s="6">
        <v>54</v>
      </c>
      <c r="CV41" s="9">
        <v>0.55851458155961742</v>
      </c>
      <c r="CW41" s="13">
        <v>10.3</v>
      </c>
      <c r="CX41" s="13">
        <v>26.18</v>
      </c>
      <c r="CY41" s="9">
        <v>0.39343009931245226</v>
      </c>
      <c r="CZ41" s="34">
        <v>13</v>
      </c>
      <c r="DA41" s="9">
        <v>0.107</v>
      </c>
      <c r="DB41" s="13">
        <v>10.48</v>
      </c>
      <c r="DC41" s="13">
        <v>71.569720000000004</v>
      </c>
      <c r="DD41" s="13">
        <v>86.879829999999998</v>
      </c>
      <c r="DE41" s="9">
        <v>0.82377831540416235</v>
      </c>
      <c r="DF41" s="16">
        <v>0</v>
      </c>
      <c r="DG41" s="16">
        <v>0</v>
      </c>
      <c r="DH41" s="16">
        <v>0</v>
      </c>
      <c r="DI41" s="16">
        <v>0</v>
      </c>
      <c r="DJ41" s="16">
        <v>0</v>
      </c>
      <c r="DK41" s="16">
        <v>0</v>
      </c>
      <c r="DL41" s="16">
        <v>0</v>
      </c>
      <c r="DM41" s="16">
        <v>0</v>
      </c>
      <c r="DN41" s="16">
        <v>0</v>
      </c>
      <c r="DO41" s="16">
        <v>0</v>
      </c>
      <c r="DP41" s="16">
        <v>0</v>
      </c>
      <c r="DQ41" s="16">
        <v>1</v>
      </c>
      <c r="DR41" s="16">
        <v>0</v>
      </c>
      <c r="DS41" s="16">
        <v>0</v>
      </c>
      <c r="DT41" s="16">
        <v>0</v>
      </c>
      <c r="DU41" s="16">
        <v>0</v>
      </c>
      <c r="DV41" s="16">
        <v>0</v>
      </c>
      <c r="DW41" s="16">
        <v>0</v>
      </c>
      <c r="DX41" s="16">
        <v>0</v>
      </c>
      <c r="DY41" s="16">
        <v>0</v>
      </c>
      <c r="DZ41" s="3" t="s">
        <v>400</v>
      </c>
      <c r="EA41" s="3" t="s">
        <v>400</v>
      </c>
      <c r="EB41" s="50">
        <v>3.0097771081081079</v>
      </c>
      <c r="EC41" s="55">
        <v>3009777.1081081079</v>
      </c>
      <c r="ED41" s="55">
        <v>4101484</v>
      </c>
      <c r="EE41" s="57">
        <v>2088803.0000308594</v>
      </c>
      <c r="EF41" s="57">
        <v>2012680.9999691404</v>
      </c>
      <c r="EG41" s="55">
        <v>1486123.1597586207</v>
      </c>
      <c r="EH41" s="21">
        <v>75600</v>
      </c>
      <c r="EI41" s="57">
        <v>35229.599999999999</v>
      </c>
      <c r="EJ41" s="57">
        <v>40370.400000000001</v>
      </c>
      <c r="EK41" s="59">
        <v>1.8</v>
      </c>
      <c r="EL41" s="60">
        <v>0.46600000000000003</v>
      </c>
      <c r="EM41" s="56">
        <v>0.53400000000000003</v>
      </c>
      <c r="EN41" s="30">
        <f>EK41*EL41</f>
        <v>0.8388000000000001</v>
      </c>
      <c r="EO41" s="30">
        <f>EK41*EM41</f>
        <v>0.96120000000000005</v>
      </c>
      <c r="EP41" s="57">
        <f>EE41-EI41</f>
        <v>2053573.4000308593</v>
      </c>
      <c r="EQ41" s="57">
        <f>EF41-EJ41</f>
        <v>1972310.5999691405</v>
      </c>
      <c r="ER41" s="56">
        <f>EP41/EQ41</f>
        <v>1.0412018269652814</v>
      </c>
      <c r="ES41" s="31">
        <v>50</v>
      </c>
      <c r="ET41" s="31">
        <v>15</v>
      </c>
      <c r="EU41" s="18">
        <v>8.9</v>
      </c>
      <c r="EV41" s="55">
        <v>0</v>
      </c>
      <c r="EW41" s="55">
        <v>0</v>
      </c>
      <c r="EX41" s="55">
        <v>0</v>
      </c>
      <c r="EY41" s="55">
        <v>0</v>
      </c>
      <c r="EZ41" s="31">
        <v>0</v>
      </c>
      <c r="FA41" s="31">
        <v>0</v>
      </c>
      <c r="FB41" s="31">
        <v>0</v>
      </c>
      <c r="FC41" s="31">
        <v>35</v>
      </c>
      <c r="FD41" s="31">
        <v>0</v>
      </c>
      <c r="FE41" s="61">
        <v>0.82600000000000007</v>
      </c>
      <c r="FF41" s="16">
        <v>2</v>
      </c>
      <c r="FG41" s="16">
        <v>3000</v>
      </c>
      <c r="FH41" s="50">
        <v>996.75155077704289</v>
      </c>
      <c r="FI41" s="48">
        <f t="shared" si="19"/>
        <v>6.9045015420937554</v>
      </c>
      <c r="FJ41" s="27">
        <v>-1.2299589309904573</v>
      </c>
      <c r="FK41" s="27">
        <v>-1.4800548333218224</v>
      </c>
      <c r="FL41" s="31">
        <v>5</v>
      </c>
      <c r="FM41" s="30">
        <v>1</v>
      </c>
      <c r="FN41" s="30">
        <v>0</v>
      </c>
      <c r="FO41" s="31">
        <v>5</v>
      </c>
      <c r="FP41" s="31">
        <v>0.1</v>
      </c>
      <c r="FQ41" s="48">
        <v>-1.0437839411684444</v>
      </c>
      <c r="FR41" s="48">
        <v>0.1904664956094112</v>
      </c>
      <c r="FS41" s="48">
        <v>0.36457930963233992</v>
      </c>
      <c r="FT41" s="48">
        <v>0.63460134868262663</v>
      </c>
      <c r="FU41" s="48">
        <v>-0.26683832411317787</v>
      </c>
      <c r="FV41" s="31">
        <v>1.3346640564615386</v>
      </c>
      <c r="FW41" s="30">
        <v>0.25281543811111112</v>
      </c>
      <c r="FX41" s="31">
        <v>11.88964417775</v>
      </c>
      <c r="FY41" s="31">
        <v>6.2142234040000002</v>
      </c>
      <c r="FZ41" s="31">
        <v>6.2142234040000002</v>
      </c>
      <c r="GA41" s="31">
        <v>8.2989135029999996</v>
      </c>
      <c r="GB41" s="31">
        <v>19.442798140000001</v>
      </c>
      <c r="GC41" s="31">
        <v>23.25703777</v>
      </c>
      <c r="GD41" s="31">
        <v>13.551942309999999</v>
      </c>
      <c r="GE41" s="31">
        <v>36.808980079999998</v>
      </c>
      <c r="GF41" s="31">
        <v>2.287392254905058</v>
      </c>
      <c r="GG41" s="31">
        <v>46.123804880000002</v>
      </c>
      <c r="GH41" s="21">
        <v>115.4</v>
      </c>
      <c r="GI41" s="44">
        <v>-0.99479910462870769</v>
      </c>
    </row>
    <row r="42" spans="1:191" ht="14" customHeight="1" x14ac:dyDescent="0.15">
      <c r="A42" s="16" t="s">
        <v>600</v>
      </c>
      <c r="B42" s="21" t="s">
        <v>827</v>
      </c>
      <c r="C42" s="33">
        <v>6.1081081081081079</v>
      </c>
      <c r="D42" s="20">
        <v>6.2</v>
      </c>
      <c r="E42" s="20">
        <v>6.5</v>
      </c>
      <c r="F42" s="20">
        <v>6.5</v>
      </c>
      <c r="G42" s="20">
        <v>6.5</v>
      </c>
      <c r="H42" s="31">
        <v>-4.0999999999999996</v>
      </c>
      <c r="I42" s="31">
        <v>-3.8421052631578947</v>
      </c>
      <c r="J42" s="31">
        <v>-2</v>
      </c>
      <c r="K42" s="31">
        <v>-2</v>
      </c>
      <c r="L42" s="31">
        <v>-2</v>
      </c>
      <c r="M42" s="31">
        <v>-2</v>
      </c>
      <c r="N42" s="31">
        <v>5.416666666666667</v>
      </c>
      <c r="O42" s="21">
        <v>0</v>
      </c>
      <c r="P42" s="55">
        <v>1850.7648681999999</v>
      </c>
      <c r="Q42" s="57">
        <v>1673.9122069</v>
      </c>
      <c r="R42" s="57">
        <v>1510.6953063999999</v>
      </c>
      <c r="S42" s="57">
        <v>2420.3300706999999</v>
      </c>
      <c r="T42" s="57">
        <v>806.84584649999999</v>
      </c>
      <c r="U42" s="57">
        <v>1342.031647</v>
      </c>
      <c r="V42" s="55">
        <v>1625.9957995499997</v>
      </c>
      <c r="W42" s="50">
        <v>3.4502344634268871</v>
      </c>
      <c r="X42" s="31">
        <v>1.0812798480644139</v>
      </c>
      <c r="Y42" s="17"/>
      <c r="Z42" s="31">
        <v>18.880662605625005</v>
      </c>
      <c r="AA42" s="26">
        <v>39.799999999999997</v>
      </c>
      <c r="AB42" s="49">
        <v>4.8072114999999999E-2</v>
      </c>
      <c r="AC42" s="49">
        <v>4.8072114999999999E-2</v>
      </c>
      <c r="AD42" s="48">
        <v>11.379447012648649</v>
      </c>
      <c r="AE42" s="48">
        <v>11.379447012648649</v>
      </c>
      <c r="AG42" s="55">
        <f t="shared" si="18"/>
        <v>0</v>
      </c>
      <c r="AH42" s="50">
        <v>0</v>
      </c>
      <c r="AI42" s="39">
        <v>0</v>
      </c>
      <c r="AJ42" s="39">
        <v>0</v>
      </c>
      <c r="AK42" s="39">
        <v>2231.1893362641117</v>
      </c>
      <c r="AL42" s="39">
        <v>743.72977875470394</v>
      </c>
      <c r="AM42" s="40">
        <v>0</v>
      </c>
      <c r="AN42" s="40">
        <v>0</v>
      </c>
      <c r="AO42" s="41">
        <v>0</v>
      </c>
      <c r="AP42" s="39">
        <f>AVERAGE(AV42,AK42,AN42)</f>
        <v>746.72126161545384</v>
      </c>
      <c r="AQ42" s="40">
        <v>0</v>
      </c>
      <c r="AR42" s="40">
        <v>0</v>
      </c>
      <c r="AS42" s="41">
        <v>2231.1893362641117</v>
      </c>
      <c r="AT42" s="39">
        <f>AVERAGE(AI42,AO42,AR42)</f>
        <v>0</v>
      </c>
      <c r="AU42" s="39">
        <v>3</v>
      </c>
      <c r="AV42" s="48">
        <v>8.97444858225</v>
      </c>
      <c r="AW42" s="55">
        <f t="shared" si="4"/>
        <v>1</v>
      </c>
      <c r="AX42" s="48">
        <v>0</v>
      </c>
      <c r="AY42" s="48">
        <v>0.53628097975</v>
      </c>
      <c r="AZ42" s="48">
        <v>0.53628097975</v>
      </c>
      <c r="BA42" s="56">
        <v>0.21732675330078949</v>
      </c>
      <c r="BB42" s="31">
        <f t="shared" si="20"/>
        <v>0</v>
      </c>
      <c r="BC42" s="31">
        <f t="shared" si="20"/>
        <v>0.11654820418603393</v>
      </c>
      <c r="BD42" s="31">
        <f t="shared" si="20"/>
        <v>0.11654820418603393</v>
      </c>
      <c r="BE42" s="31">
        <v>11.495995216834682</v>
      </c>
      <c r="BF42" s="49">
        <v>0</v>
      </c>
      <c r="BG42" s="49">
        <v>9.9999999999999995E-7</v>
      </c>
      <c r="BH42" s="49">
        <v>8.0100000000000005E-2</v>
      </c>
      <c r="BI42" s="49">
        <v>4.8072114999999999E-2</v>
      </c>
      <c r="BJ42" s="49">
        <v>4.8072114999999999E-2</v>
      </c>
      <c r="BK42" s="16">
        <v>0</v>
      </c>
      <c r="BL42" s="50">
        <v>42.2</v>
      </c>
      <c r="BM42" s="16">
        <v>66.800000000000011</v>
      </c>
      <c r="BN42" s="50">
        <v>10.164774757766645</v>
      </c>
      <c r="BO42" s="9"/>
      <c r="BP42" s="9"/>
      <c r="BQ42" s="53"/>
      <c r="BR42" s="6"/>
      <c r="BS42" s="11">
        <v>163</v>
      </c>
      <c r="BT42" s="48">
        <v>50.647232227702531</v>
      </c>
      <c r="BU42" s="56">
        <v>1.03</v>
      </c>
      <c r="BV42" s="16">
        <v>206</v>
      </c>
      <c r="BW42" s="16">
        <v>197</v>
      </c>
      <c r="BX42" s="16">
        <v>201</v>
      </c>
      <c r="BY42" s="16">
        <v>206</v>
      </c>
      <c r="BZ42" s="16">
        <v>197</v>
      </c>
      <c r="CA42" s="16">
        <v>202</v>
      </c>
      <c r="CB42" s="16">
        <v>210</v>
      </c>
      <c r="CC42" s="16">
        <v>201</v>
      </c>
      <c r="CD42" s="16">
        <v>205</v>
      </c>
      <c r="CE42" s="16">
        <v>214</v>
      </c>
      <c r="CF42" s="16">
        <v>204</v>
      </c>
      <c r="CG42" s="16">
        <v>209</v>
      </c>
      <c r="CH42" s="16">
        <v>214</v>
      </c>
      <c r="CI42" s="16">
        <v>204</v>
      </c>
      <c r="CJ42" s="16">
        <v>209</v>
      </c>
      <c r="CK42" s="49">
        <v>0.95327102803738317</v>
      </c>
      <c r="CL42" s="54">
        <v>0.99108158123635592</v>
      </c>
      <c r="CM42" s="56">
        <v>1.0588253238220384</v>
      </c>
      <c r="CN42" s="56">
        <v>1.0148140596891837</v>
      </c>
      <c r="CO42" s="6">
        <v>1500</v>
      </c>
      <c r="CP42" s="14">
        <v>1500</v>
      </c>
      <c r="CQ42" s="14">
        <v>1200</v>
      </c>
      <c r="CR42" s="4">
        <v>164.4</v>
      </c>
      <c r="CS42" s="7">
        <v>2.8</v>
      </c>
      <c r="CT42" s="6">
        <v>39</v>
      </c>
      <c r="CU42" s="6">
        <v>14</v>
      </c>
      <c r="CV42" s="9">
        <v>0.42483061364219199</v>
      </c>
      <c r="CW42" s="13"/>
      <c r="CX42" s="13"/>
      <c r="CY42" s="9"/>
      <c r="CZ42" s="34">
        <v>17</v>
      </c>
      <c r="DA42" s="9">
        <v>5.3999999999999999E-2</v>
      </c>
      <c r="DB42" s="13">
        <v>5.16</v>
      </c>
      <c r="DC42" s="13">
        <v>63.9559</v>
      </c>
      <c r="DD42" s="13">
        <v>78.316450000000003</v>
      </c>
      <c r="DE42" s="9">
        <v>0.81663430862864694</v>
      </c>
      <c r="DF42" s="16">
        <v>0</v>
      </c>
      <c r="DG42" s="16">
        <v>0</v>
      </c>
      <c r="DH42" s="16">
        <v>0</v>
      </c>
      <c r="DI42" s="16">
        <v>0</v>
      </c>
      <c r="DJ42" s="16">
        <v>0</v>
      </c>
      <c r="DK42" s="16">
        <v>0</v>
      </c>
      <c r="DL42" s="16">
        <v>0</v>
      </c>
      <c r="DM42" s="16">
        <v>0</v>
      </c>
      <c r="DN42" s="16">
        <v>0</v>
      </c>
      <c r="DO42" s="16">
        <v>0</v>
      </c>
      <c r="DP42" s="16">
        <v>0</v>
      </c>
      <c r="DQ42" s="16">
        <v>1</v>
      </c>
      <c r="DR42" s="16">
        <v>0</v>
      </c>
      <c r="DS42" s="16">
        <v>0</v>
      </c>
      <c r="DT42" s="16">
        <v>0</v>
      </c>
      <c r="DU42" s="16">
        <v>0</v>
      </c>
      <c r="DV42" s="16">
        <v>0</v>
      </c>
      <c r="DW42" s="16">
        <v>0</v>
      </c>
      <c r="DX42" s="16">
        <v>0</v>
      </c>
      <c r="DY42" s="16">
        <v>0</v>
      </c>
      <c r="DZ42" s="3" t="s">
        <v>400</v>
      </c>
      <c r="EA42" s="3" t="s">
        <v>400</v>
      </c>
      <c r="EB42" s="50">
        <v>6.57171472972973</v>
      </c>
      <c r="EC42" s="55">
        <v>6571714.7297297297</v>
      </c>
      <c r="ED42" s="55">
        <v>10018592</v>
      </c>
      <c r="EE42" s="57">
        <v>5045212.9999651425</v>
      </c>
      <c r="EF42" s="57">
        <v>4973379.0000348575</v>
      </c>
      <c r="EG42" s="55">
        <v>2820638.5483448277</v>
      </c>
      <c r="EH42" s="21">
        <v>358400</v>
      </c>
      <c r="EI42" s="57">
        <v>172032</v>
      </c>
      <c r="EJ42" s="57">
        <v>186368</v>
      </c>
      <c r="EK42" s="59">
        <v>3.6</v>
      </c>
      <c r="EL42" s="60">
        <v>0.48</v>
      </c>
      <c r="EM42" s="56">
        <v>0.52</v>
      </c>
      <c r="EN42" s="30">
        <f>EK42*EL42</f>
        <v>1.728</v>
      </c>
      <c r="EO42" s="30">
        <f>EK42*EM42</f>
        <v>1.8720000000000001</v>
      </c>
      <c r="EP42" s="57">
        <f>EE42-EI42</f>
        <v>4873180.9999651425</v>
      </c>
      <c r="EQ42" s="57">
        <f>EF42-EJ42</f>
        <v>4787011.0000348575</v>
      </c>
      <c r="ER42" s="56">
        <f>EP42/EQ42</f>
        <v>1.0180007942178653</v>
      </c>
      <c r="ES42" s="31">
        <v>34.300000000000004</v>
      </c>
      <c r="ET42" s="31">
        <v>53.1</v>
      </c>
      <c r="EU42" s="18">
        <v>55.8</v>
      </c>
      <c r="EV42" s="55">
        <v>1</v>
      </c>
      <c r="EW42" s="55">
        <v>0</v>
      </c>
      <c r="EX42" s="55">
        <v>1</v>
      </c>
      <c r="EY42" s="55">
        <v>0</v>
      </c>
      <c r="EZ42" s="31">
        <v>0</v>
      </c>
      <c r="FA42" s="31">
        <v>0</v>
      </c>
      <c r="FB42" s="31">
        <v>0</v>
      </c>
      <c r="FC42" s="31">
        <v>7.8</v>
      </c>
      <c r="FD42" s="31">
        <v>0</v>
      </c>
      <c r="FE42" s="61">
        <v>0.85599999999999998</v>
      </c>
      <c r="FF42" s="16">
        <v>2</v>
      </c>
      <c r="FG42" s="16">
        <v>7000</v>
      </c>
      <c r="FH42" s="50">
        <v>1065.1710075503968</v>
      </c>
      <c r="FI42" s="48">
        <f t="shared" si="19"/>
        <v>6.9708906357233236</v>
      </c>
      <c r="FJ42" s="27">
        <v>-1.3265626639037997</v>
      </c>
      <c r="FK42" s="27">
        <v>-1.5338301859196621</v>
      </c>
      <c r="FL42" s="31">
        <v>29</v>
      </c>
      <c r="FM42" s="30">
        <v>1.3448275862068966</v>
      </c>
      <c r="FN42" s="30">
        <v>1</v>
      </c>
      <c r="FO42" s="31">
        <v>39</v>
      </c>
      <c r="FP42" s="31">
        <v>29</v>
      </c>
      <c r="FQ42" s="48">
        <v>-1.0570979691929265</v>
      </c>
      <c r="FR42" s="48">
        <v>-2.4080515870041803</v>
      </c>
      <c r="FS42" s="48">
        <v>-2.1554964375829062</v>
      </c>
      <c r="FT42" s="48">
        <v>-2.7732460927250715</v>
      </c>
      <c r="FU42" s="48">
        <v>-1.985544454484949</v>
      </c>
      <c r="FV42" s="31">
        <v>2.6215117781875001</v>
      </c>
      <c r="FW42" s="30">
        <v>1.2080978812222223</v>
      </c>
      <c r="FX42" s="31">
        <v>8.2136054101499987</v>
      </c>
      <c r="FY42" s="31"/>
      <c r="FZ42" s="31"/>
      <c r="GA42" s="31"/>
      <c r="GB42" s="31"/>
      <c r="GC42" s="31"/>
      <c r="GD42" s="31"/>
      <c r="GE42" s="31"/>
      <c r="GF42" s="31"/>
      <c r="GG42" s="31">
        <v>48.448756099999997</v>
      </c>
      <c r="GH42" s="21">
        <v>124</v>
      </c>
      <c r="GI42" s="44">
        <v>-1.3468802817899397</v>
      </c>
    </row>
    <row r="43" spans="1:191" ht="14" customHeight="1" x14ac:dyDescent="0.15">
      <c r="A43" s="16" t="s">
        <v>737</v>
      </c>
      <c r="B43" s="21" t="s">
        <v>828</v>
      </c>
      <c r="C43" s="33"/>
      <c r="D43" s="20"/>
      <c r="E43" s="20"/>
      <c r="F43" s="20"/>
      <c r="G43" s="20"/>
      <c r="H43" s="31"/>
      <c r="I43" s="31"/>
      <c r="J43" s="31"/>
      <c r="K43" s="31"/>
      <c r="L43" s="31"/>
      <c r="M43" s="31"/>
      <c r="N43" s="31"/>
      <c r="O43" s="21"/>
      <c r="P43" s="55"/>
      <c r="Q43" s="57"/>
      <c r="R43" s="57"/>
      <c r="S43" s="57"/>
      <c r="T43" s="57"/>
      <c r="U43" s="57"/>
      <c r="V43" s="55"/>
      <c r="W43" s="50">
        <v>0</v>
      </c>
      <c r="X43" s="31"/>
      <c r="Y43" s="17"/>
      <c r="Z43" s="31">
        <v>32.634757727500002</v>
      </c>
      <c r="AA43" s="26"/>
      <c r="AD43" s="48"/>
      <c r="AE43" s="49">
        <v>1E-3</v>
      </c>
      <c r="AG43" s="55">
        <f t="shared" si="18"/>
        <v>0</v>
      </c>
      <c r="AH43" s="50">
        <v>0</v>
      </c>
      <c r="AI43" s="39"/>
      <c r="AJ43" s="39"/>
      <c r="AK43" s="39"/>
      <c r="AL43" s="39"/>
      <c r="AM43" s="40"/>
      <c r="AN43" s="40"/>
      <c r="AO43" s="41"/>
      <c r="AP43" s="39"/>
      <c r="AQ43" s="40"/>
      <c r="AR43" s="40"/>
      <c r="AS43" s="41"/>
      <c r="AT43" s="39"/>
      <c r="AU43" s="39">
        <v>0</v>
      </c>
      <c r="AV43" s="48"/>
      <c r="AW43" s="55"/>
      <c r="AX43" s="48"/>
      <c r="AY43" s="48"/>
      <c r="AZ43" s="48"/>
      <c r="BA43" s="56"/>
      <c r="BB43" s="31"/>
      <c r="BC43" s="31"/>
      <c r="BD43" s="31"/>
      <c r="BE43" s="31"/>
      <c r="BH43" s="49"/>
      <c r="BK43" s="16">
        <v>0</v>
      </c>
      <c r="BM43" s="16"/>
      <c r="BN43" s="50">
        <v>0</v>
      </c>
      <c r="BO43" s="9"/>
      <c r="BP43" s="9"/>
      <c r="BQ43" s="53"/>
      <c r="BR43" s="6"/>
      <c r="BS43" s="11"/>
      <c r="BT43" s="48">
        <v>51.532377343732669</v>
      </c>
      <c r="BU43" s="56">
        <v>1.0569999999999999</v>
      </c>
      <c r="BV43" s="16"/>
      <c r="BW43" s="16"/>
      <c r="BX43" s="16"/>
      <c r="BY43" s="16"/>
      <c r="BZ43" s="16"/>
      <c r="CA43" s="16"/>
      <c r="CB43" s="16"/>
      <c r="CC43" s="16"/>
      <c r="CD43" s="16"/>
      <c r="CE43" s="16"/>
      <c r="CF43" s="16"/>
      <c r="CG43" s="16"/>
      <c r="CH43" s="16"/>
      <c r="CI43" s="49"/>
      <c r="CJ43" s="49"/>
      <c r="CK43" s="49"/>
      <c r="CM43" s="56">
        <v>1.0628499176750081</v>
      </c>
      <c r="CN43" s="56">
        <v>1.0140668589104518</v>
      </c>
      <c r="CO43" s="6"/>
      <c r="CP43" s="14"/>
      <c r="CQ43" s="14"/>
      <c r="CR43" s="4"/>
      <c r="CS43" s="7"/>
      <c r="CT43" s="6"/>
      <c r="CU43" s="6"/>
      <c r="CV43" s="9"/>
      <c r="CW43" s="13"/>
      <c r="CX43" s="13"/>
      <c r="CY43" s="9"/>
      <c r="CZ43" s="34"/>
      <c r="DA43" s="9"/>
      <c r="DB43" s="13"/>
      <c r="DC43" s="13"/>
      <c r="DD43" s="13"/>
      <c r="DE43" s="9"/>
      <c r="DF43" s="16">
        <v>0</v>
      </c>
      <c r="DG43" s="16">
        <v>0</v>
      </c>
      <c r="DH43" s="16">
        <v>0</v>
      </c>
      <c r="DI43" s="16">
        <v>0</v>
      </c>
      <c r="DJ43" s="16">
        <v>0</v>
      </c>
      <c r="DK43" s="16">
        <v>0</v>
      </c>
      <c r="DL43" s="16">
        <v>0</v>
      </c>
      <c r="DM43" s="16">
        <v>0</v>
      </c>
      <c r="DN43" s="16">
        <v>1</v>
      </c>
      <c r="DO43" s="16">
        <v>0</v>
      </c>
      <c r="DP43" s="16">
        <v>1</v>
      </c>
      <c r="DQ43" s="16">
        <v>0</v>
      </c>
      <c r="DR43" s="16">
        <v>0</v>
      </c>
      <c r="DS43" s="16">
        <v>0</v>
      </c>
      <c r="DT43" s="16">
        <v>0</v>
      </c>
      <c r="DU43" s="16">
        <v>0</v>
      </c>
      <c r="DV43" s="16">
        <v>0</v>
      </c>
      <c r="DW43" s="16">
        <v>0</v>
      </c>
      <c r="DX43" s="16">
        <v>0</v>
      </c>
      <c r="DY43" s="16">
        <v>0</v>
      </c>
      <c r="DZ43" s="3" t="s">
        <v>399</v>
      </c>
      <c r="EA43" s="3" t="s">
        <v>78</v>
      </c>
      <c r="EB43" s="50">
        <v>0.1387909189189189</v>
      </c>
      <c r="EC43" s="55">
        <v>138790.91891891891</v>
      </c>
      <c r="ED43" s="55">
        <v>148649</v>
      </c>
      <c r="EE43" s="57">
        <v>75939.999999526597</v>
      </c>
      <c r="EF43" s="57">
        <v>72709.000000473403</v>
      </c>
      <c r="EH43" s="21"/>
      <c r="EI43" s="57"/>
      <c r="EJ43" s="57"/>
      <c r="EK43" s="59"/>
      <c r="EL43" s="60"/>
      <c r="EM43" s="56"/>
      <c r="EN43" s="30"/>
      <c r="EO43" s="30"/>
      <c r="EP43" s="57"/>
      <c r="EQ43" s="57"/>
      <c r="ER43" s="56"/>
      <c r="ES43" s="31"/>
      <c r="ET43" s="31"/>
      <c r="EU43" s="18">
        <v>0.1</v>
      </c>
      <c r="EV43" s="55">
        <v>0</v>
      </c>
      <c r="EW43" s="55">
        <v>0</v>
      </c>
      <c r="EX43" s="55">
        <v>0</v>
      </c>
      <c r="EY43" s="55">
        <v>0</v>
      </c>
      <c r="EZ43" s="31"/>
      <c r="FA43" s="31"/>
      <c r="FB43" s="31"/>
      <c r="FC43" s="31"/>
      <c r="FD43" s="31"/>
      <c r="FE43" s="61"/>
      <c r="FF43" s="16">
        <v>0</v>
      </c>
      <c r="FG43" s="16">
        <v>0</v>
      </c>
      <c r="FH43" s="50">
        <v>0.1</v>
      </c>
      <c r="FI43" s="48">
        <f t="shared" si="19"/>
        <v>-2.3025850929940455</v>
      </c>
      <c r="FJ43" s="27"/>
      <c r="FK43" s="27"/>
      <c r="FL43" s="31">
        <v>0.1</v>
      </c>
      <c r="FM43" s="30">
        <v>0</v>
      </c>
      <c r="FN43" s="30">
        <v>0</v>
      </c>
      <c r="FO43" s="31">
        <v>0.1</v>
      </c>
      <c r="FP43" s="31">
        <v>0.1</v>
      </c>
      <c r="FQ43" s="48">
        <v>0.80265502616216045</v>
      </c>
      <c r="FR43" s="48">
        <v>0.72099727080968612</v>
      </c>
      <c r="FS43" s="48">
        <v>0.7277666967310078</v>
      </c>
      <c r="FT43" s="48">
        <v>0.63460134868262663</v>
      </c>
      <c r="FU43" s="48">
        <v>0.72150508559637028</v>
      </c>
      <c r="FV43" s="31"/>
      <c r="FW43" s="30"/>
      <c r="FX43" s="31"/>
      <c r="FY43" s="31"/>
      <c r="FZ43" s="31"/>
      <c r="GA43" s="31"/>
      <c r="GB43" s="31"/>
      <c r="GC43" s="31"/>
      <c r="GD43" s="31"/>
      <c r="GE43" s="31"/>
      <c r="GF43" s="31"/>
      <c r="GG43" s="31">
        <v>78.68597561</v>
      </c>
      <c r="GH43" s="21"/>
      <c r="GI43" s="44"/>
    </row>
    <row r="44" spans="1:191" ht="14" customHeight="1" x14ac:dyDescent="0.15">
      <c r="A44" s="16" t="s">
        <v>432</v>
      </c>
      <c r="B44" s="21" t="s">
        <v>829</v>
      </c>
      <c r="C44" s="33">
        <v>3.2972972972972974</v>
      </c>
      <c r="D44" s="20">
        <v>1</v>
      </c>
      <c r="E44" s="20">
        <v>1</v>
      </c>
      <c r="F44" s="20">
        <v>1</v>
      </c>
      <c r="G44" s="20">
        <v>1</v>
      </c>
      <c r="H44" s="31">
        <v>2.4750000000000001</v>
      </c>
      <c r="I44" s="31">
        <v>2.2894736842105261</v>
      </c>
      <c r="J44" s="31">
        <v>9.8000000000000007</v>
      </c>
      <c r="K44" s="31">
        <v>10</v>
      </c>
      <c r="L44" s="31">
        <v>10</v>
      </c>
      <c r="M44" s="31">
        <v>10</v>
      </c>
      <c r="N44" s="31">
        <v>2.5</v>
      </c>
      <c r="O44" s="21">
        <v>47</v>
      </c>
      <c r="P44" s="55">
        <v>7053.0723807000004</v>
      </c>
      <c r="Q44" s="57">
        <v>7318.5013288999999</v>
      </c>
      <c r="R44" s="57">
        <v>8639.9813243000008</v>
      </c>
      <c r="S44" s="57">
        <v>16965.692006000001</v>
      </c>
      <c r="T44" s="57">
        <v>6583.2426509999996</v>
      </c>
      <c r="U44" s="57">
        <v>12171.53678</v>
      </c>
      <c r="V44" s="55">
        <v>10192.317709273682</v>
      </c>
      <c r="W44" s="50">
        <v>4.182243034334383</v>
      </c>
      <c r="X44" s="31">
        <v>2.6661239432811601</v>
      </c>
      <c r="Y44" s="17">
        <v>23.262500000000003</v>
      </c>
      <c r="Z44" s="31">
        <v>16.941128855624999</v>
      </c>
      <c r="AA44" s="26">
        <v>52</v>
      </c>
      <c r="AB44" s="49">
        <v>0</v>
      </c>
      <c r="AC44" s="49">
        <v>1E-3</v>
      </c>
      <c r="AD44" s="48">
        <v>0.18261417064864871</v>
      </c>
      <c r="AE44" s="48">
        <v>0.18261417064864871</v>
      </c>
      <c r="AF44" s="55">
        <v>7101.0277777777774</v>
      </c>
      <c r="AG44" s="55">
        <f t="shared" si="18"/>
        <v>7101027.7777777771</v>
      </c>
      <c r="AH44" s="50">
        <v>0.53416890667522543</v>
      </c>
      <c r="AI44" s="39">
        <v>226.83856810229372</v>
      </c>
      <c r="AJ44" s="39">
        <v>197.57740190949335</v>
      </c>
      <c r="AK44" s="39">
        <v>273.60633706767476</v>
      </c>
      <c r="AL44" s="39">
        <v>232.67410235982061</v>
      </c>
      <c r="AM44" s="40">
        <v>4780.0847415084245</v>
      </c>
      <c r="AN44" s="40">
        <v>4486.6896189314102</v>
      </c>
      <c r="AO44" s="41">
        <v>9289.0686075007688</v>
      </c>
      <c r="AP44" s="39">
        <f t="shared" ref="AP44:AP51" si="21">AVERAGE(AV44,AK44,AN44)</f>
        <v>1587.0937559824517</v>
      </c>
      <c r="AQ44" s="40">
        <v>5006.9233096107182</v>
      </c>
      <c r="AR44" s="40">
        <v>4684.2670208409036</v>
      </c>
      <c r="AS44" s="41">
        <v>9562.6749445684436</v>
      </c>
      <c r="AT44" s="39">
        <f t="shared" ref="AT44:AT51" si="22">AVERAGE(AI44,AO44,AR44)</f>
        <v>4733.3913988146551</v>
      </c>
      <c r="AU44" s="39">
        <v>3</v>
      </c>
      <c r="AV44" s="48">
        <v>0.98531194827027047</v>
      </c>
      <c r="AW44" s="55">
        <f t="shared" ref="AW44:AW76" si="23">IF(AH44=0,1,0)</f>
        <v>0</v>
      </c>
      <c r="AX44" s="48">
        <v>0.98531194827027047</v>
      </c>
      <c r="AY44" s="48">
        <v>57.40755411108109</v>
      </c>
      <c r="AZ44" s="48">
        <v>58.392866059351363</v>
      </c>
      <c r="BA44" s="56">
        <v>0.29122527100263151</v>
      </c>
      <c r="BB44" s="31">
        <f t="shared" ref="BB44:BB66" si="24">AX44*$BA44</f>
        <v>0.28694773915714034</v>
      </c>
      <c r="BC44" s="31">
        <f t="shared" ref="BC44:BC66" si="25">AY44*$BA44</f>
        <v>16.718530503597822</v>
      </c>
      <c r="BD44" s="31">
        <f t="shared" ref="BD44:BD66" si="26">AZ44*$BA44</f>
        <v>17.005478242754965</v>
      </c>
      <c r="BE44" s="31">
        <v>17.188092413403613</v>
      </c>
      <c r="BF44" s="49">
        <v>3.8896920000000001E-3</v>
      </c>
      <c r="BG44" s="49">
        <v>3.8896920000000001E-3</v>
      </c>
      <c r="BH44" s="49">
        <v>0.14879999999999999</v>
      </c>
      <c r="BI44" s="49">
        <v>3.8896920000000001E-3</v>
      </c>
      <c r="BJ44" s="49">
        <v>3.8896920000000001E-3</v>
      </c>
      <c r="BK44" s="16">
        <v>0</v>
      </c>
      <c r="BL44" s="50">
        <v>188.5</v>
      </c>
      <c r="BM44" s="16">
        <v>225.2</v>
      </c>
      <c r="BN44" s="50">
        <v>16.940482638262022</v>
      </c>
      <c r="BO44" s="9">
        <v>0.52600000000000002</v>
      </c>
      <c r="BP44" s="9">
        <v>0.53700000000000003</v>
      </c>
      <c r="BQ44" s="53">
        <v>0.50492751599999997</v>
      </c>
      <c r="BR44" s="6">
        <v>53</v>
      </c>
      <c r="BS44" s="11">
        <v>45</v>
      </c>
      <c r="BT44" s="48">
        <v>50.606192776583121</v>
      </c>
      <c r="BU44" s="56">
        <v>1.04</v>
      </c>
      <c r="BV44" s="16">
        <v>24</v>
      </c>
      <c r="BW44" s="16">
        <v>19</v>
      </c>
      <c r="BX44" s="16">
        <v>22</v>
      </c>
      <c r="BY44" s="16">
        <v>14</v>
      </c>
      <c r="BZ44" s="16">
        <v>12</v>
      </c>
      <c r="CA44" s="16">
        <v>13</v>
      </c>
      <c r="CB44" s="16">
        <v>12</v>
      </c>
      <c r="CC44" s="16">
        <v>10</v>
      </c>
      <c r="CD44" s="16">
        <v>11</v>
      </c>
      <c r="CE44" s="16">
        <v>10</v>
      </c>
      <c r="CF44" s="16">
        <v>8</v>
      </c>
      <c r="CG44" s="16">
        <v>9</v>
      </c>
      <c r="CH44" s="16">
        <v>10</v>
      </c>
      <c r="CI44" s="16">
        <v>8</v>
      </c>
      <c r="CJ44" s="16">
        <v>9</v>
      </c>
      <c r="CK44" s="49">
        <v>0.8</v>
      </c>
      <c r="CL44" s="54">
        <v>0.90308998699194343</v>
      </c>
      <c r="CM44" s="56">
        <v>1.081145114109622</v>
      </c>
      <c r="CN44" s="56">
        <v>1.0180749314005084</v>
      </c>
      <c r="CO44" s="6">
        <v>16</v>
      </c>
      <c r="CP44" s="14">
        <v>16</v>
      </c>
      <c r="CQ44" s="14">
        <v>26</v>
      </c>
      <c r="CR44" s="4">
        <v>59.6</v>
      </c>
      <c r="CS44" s="7">
        <v>64.2</v>
      </c>
      <c r="CT44" s="6"/>
      <c r="CU44" s="6">
        <v>100</v>
      </c>
      <c r="CV44" s="9">
        <v>0.99968341481707623</v>
      </c>
      <c r="CW44" s="13">
        <v>67.3</v>
      </c>
      <c r="CX44" s="13">
        <v>69.77</v>
      </c>
      <c r="CY44" s="9">
        <v>0.96459796474129278</v>
      </c>
      <c r="CZ44" s="34">
        <v>41</v>
      </c>
      <c r="DA44" s="9">
        <v>0.159</v>
      </c>
      <c r="DB44" s="13">
        <v>12.66</v>
      </c>
      <c r="DC44" s="13">
        <v>48.07676</v>
      </c>
      <c r="DD44" s="13">
        <v>78.89752</v>
      </c>
      <c r="DE44" s="9">
        <v>0.60935704949914771</v>
      </c>
      <c r="DF44" s="16">
        <v>0</v>
      </c>
      <c r="DG44" s="16">
        <v>1</v>
      </c>
      <c r="DH44" s="16">
        <v>0</v>
      </c>
      <c r="DI44" s="16">
        <v>0</v>
      </c>
      <c r="DJ44" s="16">
        <v>0</v>
      </c>
      <c r="DK44" s="16">
        <v>0</v>
      </c>
      <c r="DL44" s="16">
        <v>0</v>
      </c>
      <c r="DM44" s="16">
        <v>0</v>
      </c>
      <c r="DN44" s="16">
        <v>0</v>
      </c>
      <c r="DO44" s="16">
        <v>0</v>
      </c>
      <c r="DP44" s="16">
        <v>0</v>
      </c>
      <c r="DQ44" s="16">
        <v>0</v>
      </c>
      <c r="DR44" s="16">
        <v>0</v>
      </c>
      <c r="DS44" s="16">
        <v>0</v>
      </c>
      <c r="DT44" s="16">
        <v>0</v>
      </c>
      <c r="DU44" s="16">
        <v>0</v>
      </c>
      <c r="DV44" s="16">
        <v>0</v>
      </c>
      <c r="DW44" s="16">
        <v>0</v>
      </c>
      <c r="DX44" s="16">
        <v>0</v>
      </c>
      <c r="DY44" s="16">
        <v>0</v>
      </c>
      <c r="DZ44" s="3" t="s">
        <v>401</v>
      </c>
      <c r="EA44" s="3" t="s">
        <v>70</v>
      </c>
      <c r="EB44" s="50">
        <v>13.2936</v>
      </c>
      <c r="EC44" s="55">
        <v>13293600</v>
      </c>
      <c r="ED44" s="55">
        <v>16297493</v>
      </c>
      <c r="EE44" s="57">
        <v>8235991.999656844</v>
      </c>
      <c r="EF44" s="57">
        <v>8061501.000343157</v>
      </c>
      <c r="EG44" s="55">
        <v>5481018.4487586217</v>
      </c>
      <c r="EH44" s="21">
        <v>231500</v>
      </c>
      <c r="EI44" s="57">
        <v>121074.5</v>
      </c>
      <c r="EJ44" s="57">
        <v>110425.50000000001</v>
      </c>
      <c r="EK44" s="59">
        <v>1.4</v>
      </c>
      <c r="EL44" s="60">
        <v>0.52300000000000002</v>
      </c>
      <c r="EM44" s="56">
        <v>0.47700000000000004</v>
      </c>
      <c r="EN44" s="30">
        <f t="shared" ref="EN44:EN66" si="27">EK44*EL44</f>
        <v>0.73219999999999996</v>
      </c>
      <c r="EO44" s="30">
        <f t="shared" ref="EO44:EO66" si="28">EK44*EM44</f>
        <v>0.66780000000000006</v>
      </c>
      <c r="EP44" s="57">
        <f t="shared" ref="EP44:EP57" si="29">EE44-EI44</f>
        <v>8114917.499656844</v>
      </c>
      <c r="EQ44" s="57">
        <f t="shared" ref="EQ44:EQ57" si="30">EF44-EJ44</f>
        <v>7951075.500343157</v>
      </c>
      <c r="ER44" s="56">
        <f t="shared" ref="ER44:ER57" si="31">EP44/EQ44</f>
        <v>1.0206062688382993</v>
      </c>
      <c r="ES44" s="31">
        <v>87.2</v>
      </c>
      <c r="ET44" s="31">
        <v>0</v>
      </c>
      <c r="EU44" s="18">
        <v>0.05</v>
      </c>
      <c r="EV44" s="55">
        <v>0</v>
      </c>
      <c r="EW44" s="55">
        <v>0</v>
      </c>
      <c r="EX44" s="55">
        <v>0</v>
      </c>
      <c r="EY44" s="55">
        <v>0</v>
      </c>
      <c r="EZ44" s="31">
        <v>0</v>
      </c>
      <c r="FA44" s="31">
        <v>0</v>
      </c>
      <c r="FB44" s="31">
        <v>0</v>
      </c>
      <c r="FC44" s="31">
        <v>4.5999999999999996</v>
      </c>
      <c r="FD44" s="31">
        <v>8.3000000000000007</v>
      </c>
      <c r="FE44" s="61">
        <v>0.51500000000000001</v>
      </c>
      <c r="FF44" s="16">
        <v>3</v>
      </c>
      <c r="FG44" s="16">
        <v>26000</v>
      </c>
      <c r="FH44" s="50">
        <v>1955.8283685382439</v>
      </c>
      <c r="FI44" s="48">
        <f t="shared" si="19"/>
        <v>7.5785691005987523</v>
      </c>
      <c r="FJ44" s="27">
        <v>0.6751254344832841</v>
      </c>
      <c r="FK44" s="27">
        <v>0.66051907625100259</v>
      </c>
      <c r="FL44" s="32">
        <v>1</v>
      </c>
      <c r="FM44" s="30">
        <v>1</v>
      </c>
      <c r="FN44" s="30">
        <v>0</v>
      </c>
      <c r="FO44" s="31">
        <v>1</v>
      </c>
      <c r="FP44" s="31">
        <v>0.1</v>
      </c>
      <c r="FQ44" s="48">
        <v>-1.1789650962901763</v>
      </c>
      <c r="FR44" s="48">
        <v>0.62355284271167644</v>
      </c>
      <c r="FS44" s="48">
        <v>0.66105880930472183</v>
      </c>
      <c r="FT44" s="48">
        <v>0.63460134868262663</v>
      </c>
      <c r="FU44" s="48">
        <v>0.28015339613197021</v>
      </c>
      <c r="FV44" s="31">
        <v>3.5547669437999998</v>
      </c>
      <c r="FW44" s="30">
        <v>1.8286954889999998</v>
      </c>
      <c r="FX44" s="31">
        <v>11.3176459585</v>
      </c>
      <c r="FY44" s="31">
        <v>18.201168275555556</v>
      </c>
      <c r="FZ44" s="31">
        <v>18.201168275555556</v>
      </c>
      <c r="GA44" s="31"/>
      <c r="GB44" s="31">
        <v>3.0158417980000003</v>
      </c>
      <c r="GC44" s="31">
        <v>42.942786338888894</v>
      </c>
      <c r="GD44" s="31">
        <v>28.689112537777785</v>
      </c>
      <c r="GE44" s="31">
        <v>71.631898876666682</v>
      </c>
      <c r="GF44" s="31">
        <v>13.037842453517893</v>
      </c>
      <c r="GG44" s="31">
        <v>78.249341459999997</v>
      </c>
      <c r="GH44" s="21">
        <v>7.8</v>
      </c>
      <c r="GI44" s="44">
        <v>1.3705241561598238</v>
      </c>
    </row>
    <row r="45" spans="1:191" ht="14" customHeight="1" x14ac:dyDescent="0.15">
      <c r="A45" s="16" t="s">
        <v>481</v>
      </c>
      <c r="B45" s="21" t="s">
        <v>830</v>
      </c>
      <c r="C45" s="33">
        <v>6.5405405405405403</v>
      </c>
      <c r="D45" s="20">
        <v>6.5</v>
      </c>
      <c r="E45" s="20">
        <v>6.5</v>
      </c>
      <c r="F45" s="20">
        <v>6.5</v>
      </c>
      <c r="G45" s="20">
        <v>6.5</v>
      </c>
      <c r="H45" s="31">
        <v>-7.15</v>
      </c>
      <c r="I45" s="31">
        <v>-7.1052631578947372</v>
      </c>
      <c r="J45" s="31">
        <v>-7</v>
      </c>
      <c r="K45" s="31">
        <v>-7</v>
      </c>
      <c r="L45" s="31">
        <v>-7</v>
      </c>
      <c r="M45" s="31">
        <v>-7</v>
      </c>
      <c r="N45" s="31">
        <v>4.5625</v>
      </c>
      <c r="O45" s="21">
        <v>0</v>
      </c>
      <c r="P45" s="55">
        <v>562.35174787999995</v>
      </c>
      <c r="Q45" s="57">
        <v>824.21145167999998</v>
      </c>
      <c r="R45" s="57">
        <v>1929.1453042000001</v>
      </c>
      <c r="S45" s="57">
        <v>6482.9920202000003</v>
      </c>
      <c r="T45" s="57">
        <v>1100.660116</v>
      </c>
      <c r="U45" s="57">
        <v>4114.573523</v>
      </c>
      <c r="V45" s="55">
        <v>2496.991595907632</v>
      </c>
      <c r="W45" s="50">
        <v>9.1888033810525229</v>
      </c>
      <c r="X45" s="31">
        <v>6.6584989031686943</v>
      </c>
      <c r="Y45" s="17">
        <v>17.433333333333334</v>
      </c>
      <c r="Z45" s="31">
        <v>4.4191362429999996</v>
      </c>
      <c r="AA45" s="26">
        <v>41.5</v>
      </c>
      <c r="AB45" s="49">
        <v>0</v>
      </c>
      <c r="AC45" s="49">
        <v>1E-3</v>
      </c>
      <c r="AD45" s="48">
        <v>0.29485881506666672</v>
      </c>
      <c r="AE45" s="48">
        <v>0.29485881506666672</v>
      </c>
      <c r="AF45" s="55">
        <v>905194.5</v>
      </c>
      <c r="AG45" s="55">
        <f t="shared" si="18"/>
        <v>905194500</v>
      </c>
      <c r="AH45" s="50">
        <v>0.8079936305617238</v>
      </c>
      <c r="AI45" s="39">
        <v>402.34781540586698</v>
      </c>
      <c r="AJ45" s="39">
        <v>314.86878443248276</v>
      </c>
      <c r="AK45" s="39">
        <v>718.45502449147193</v>
      </c>
      <c r="AL45" s="39">
        <v>478.55720810994058</v>
      </c>
      <c r="AM45" s="40">
        <v>26.057139653969216</v>
      </c>
      <c r="AN45" s="40">
        <v>32.373002592927172</v>
      </c>
      <c r="AO45" s="41">
        <v>86.038851232024072</v>
      </c>
      <c r="AP45" s="39">
        <f t="shared" si="21"/>
        <v>252.33884356345303</v>
      </c>
      <c r="AQ45" s="40">
        <v>428.4049550598362</v>
      </c>
      <c r="AR45" s="40">
        <v>347.24178702540991</v>
      </c>
      <c r="AS45" s="41">
        <v>804.49387572349599</v>
      </c>
      <c r="AT45" s="39">
        <f t="shared" si="22"/>
        <v>278.54281788776694</v>
      </c>
      <c r="AU45" s="39">
        <v>3</v>
      </c>
      <c r="AV45" s="48">
        <v>6.188503605960002</v>
      </c>
      <c r="AW45" s="55">
        <f t="shared" si="23"/>
        <v>0</v>
      </c>
      <c r="AX45" s="48">
        <v>6.188503605960002</v>
      </c>
      <c r="AY45" s="48">
        <v>1.9986625546399999</v>
      </c>
      <c r="AZ45" s="48">
        <v>8.1871661606000021</v>
      </c>
      <c r="BA45" s="56">
        <v>0.1752939636128947</v>
      </c>
      <c r="BB45" s="31">
        <f t="shared" si="24"/>
        <v>1.0848073259214204</v>
      </c>
      <c r="BC45" s="31">
        <f t="shared" si="25"/>
        <v>0.3503534811275193</v>
      </c>
      <c r="BD45" s="31">
        <f t="shared" si="26"/>
        <v>1.4351608070489397</v>
      </c>
      <c r="BE45" s="31">
        <v>1.7300196221156063</v>
      </c>
      <c r="BF45" s="49">
        <v>6.3126349999999996E-3</v>
      </c>
      <c r="BG45" s="49">
        <v>6.3126349999999996E-3</v>
      </c>
      <c r="BH45" s="49">
        <v>1.95E-2</v>
      </c>
      <c r="BI45" s="49">
        <v>6.3126349999999996E-3</v>
      </c>
      <c r="BJ45" s="49">
        <v>6.3126349999999996E-3</v>
      </c>
      <c r="BK45" s="16">
        <v>0</v>
      </c>
      <c r="BM45" s="16"/>
      <c r="BN45" s="50">
        <v>0</v>
      </c>
      <c r="BO45" s="9">
        <v>0.53300000000000003</v>
      </c>
      <c r="BP45" s="9">
        <v>0.39300000000000002</v>
      </c>
      <c r="BQ45" s="53">
        <v>0.40502949199999999</v>
      </c>
      <c r="BR45" s="6">
        <v>38</v>
      </c>
      <c r="BS45" s="11">
        <v>89</v>
      </c>
      <c r="BT45" s="48">
        <v>48.460658182898072</v>
      </c>
      <c r="BU45" s="56">
        <v>1.2</v>
      </c>
      <c r="BV45" s="16">
        <v>39</v>
      </c>
      <c r="BW45" s="16">
        <v>52</v>
      </c>
      <c r="BX45" s="16">
        <v>46</v>
      </c>
      <c r="BY45" s="16">
        <v>39</v>
      </c>
      <c r="BZ45" s="16">
        <v>52</v>
      </c>
      <c r="CA45" s="16">
        <v>45</v>
      </c>
      <c r="CB45" s="16">
        <v>31</v>
      </c>
      <c r="CC45" s="16">
        <v>41</v>
      </c>
      <c r="CD45" s="16">
        <v>36</v>
      </c>
      <c r="CE45" s="16">
        <v>22</v>
      </c>
      <c r="CF45" s="16">
        <v>29</v>
      </c>
      <c r="CG45" s="16">
        <v>25</v>
      </c>
      <c r="CH45" s="16">
        <v>18</v>
      </c>
      <c r="CI45" s="16">
        <v>24</v>
      </c>
      <c r="CJ45" s="16">
        <v>21</v>
      </c>
      <c r="CK45" s="49">
        <v>1.3333333333333333</v>
      </c>
      <c r="CL45" s="54">
        <v>1.0995311664203287</v>
      </c>
      <c r="CM45" s="56">
        <v>1.0462603142476867</v>
      </c>
      <c r="CN45" s="56">
        <v>1.0106171421150663</v>
      </c>
      <c r="CO45" s="6">
        <v>45</v>
      </c>
      <c r="CP45" s="14">
        <v>45</v>
      </c>
      <c r="CQ45" s="14">
        <v>38</v>
      </c>
      <c r="CR45" s="4">
        <v>9.6999999999999993</v>
      </c>
      <c r="CS45" s="7">
        <v>86.9</v>
      </c>
      <c r="CT45" s="6">
        <v>91</v>
      </c>
      <c r="CU45" s="6">
        <v>98</v>
      </c>
      <c r="CV45" s="9">
        <v>0.92280534070736864</v>
      </c>
      <c r="CW45" s="13">
        <v>54.8</v>
      </c>
      <c r="CX45" s="13">
        <v>70.430000000000007</v>
      </c>
      <c r="CY45" s="9">
        <v>0.77807752378247896</v>
      </c>
      <c r="CZ45" s="34">
        <v>9</v>
      </c>
      <c r="DA45" s="9">
        <v>0.27100000000000002</v>
      </c>
      <c r="DB45" s="13">
        <v>21.33</v>
      </c>
      <c r="DC45" s="13">
        <v>74.516289999999998</v>
      </c>
      <c r="DD45" s="13">
        <v>84.767910000000001</v>
      </c>
      <c r="DE45" s="9">
        <v>0.87906248956710153</v>
      </c>
      <c r="DF45" s="16">
        <v>0</v>
      </c>
      <c r="DG45" s="16">
        <v>0</v>
      </c>
      <c r="DH45" s="16">
        <v>0</v>
      </c>
      <c r="DI45" s="16">
        <v>1</v>
      </c>
      <c r="DJ45" s="16">
        <v>0</v>
      </c>
      <c r="DK45" s="16">
        <v>0</v>
      </c>
      <c r="DL45" s="16">
        <v>0</v>
      </c>
      <c r="DM45" s="16">
        <v>0</v>
      </c>
      <c r="DN45" s="16">
        <v>0</v>
      </c>
      <c r="DO45" s="16">
        <v>0</v>
      </c>
      <c r="DP45" s="16">
        <v>0</v>
      </c>
      <c r="DQ45" s="16">
        <v>0</v>
      </c>
      <c r="DR45" s="16">
        <v>1</v>
      </c>
      <c r="DS45" s="16">
        <v>0</v>
      </c>
      <c r="DT45" s="16">
        <v>1</v>
      </c>
      <c r="DU45" s="16">
        <v>0</v>
      </c>
      <c r="DV45" s="16">
        <v>0</v>
      </c>
      <c r="DW45" s="16">
        <v>0</v>
      </c>
      <c r="DX45" s="16">
        <v>0</v>
      </c>
      <c r="DY45" s="16">
        <v>0</v>
      </c>
      <c r="DZ45" s="3" t="s">
        <v>398</v>
      </c>
      <c r="EA45" s="3" t="s">
        <v>74</v>
      </c>
      <c r="EB45" s="50">
        <v>1120.2990540540541</v>
      </c>
      <c r="EC45" s="55">
        <v>1120299054.054054</v>
      </c>
      <c r="ED45" s="55">
        <v>1303720000</v>
      </c>
      <c r="EE45" s="57">
        <v>627601412.481076</v>
      </c>
      <c r="EF45" s="57">
        <v>676118587.51892412</v>
      </c>
      <c r="EG45" s="55">
        <v>665088795.73793101</v>
      </c>
      <c r="EH45" s="21">
        <v>590300</v>
      </c>
      <c r="EI45" s="57">
        <v>295150</v>
      </c>
      <c r="EJ45" s="57">
        <v>295150</v>
      </c>
      <c r="EK45" s="59">
        <v>0</v>
      </c>
      <c r="EL45" s="60">
        <v>0.5</v>
      </c>
      <c r="EM45" s="56">
        <v>0.5</v>
      </c>
      <c r="EN45" s="30">
        <f t="shared" si="27"/>
        <v>0</v>
      </c>
      <c r="EO45" s="30">
        <f t="shared" si="28"/>
        <v>0</v>
      </c>
      <c r="EP45" s="57">
        <f t="shared" si="29"/>
        <v>627306262.481076</v>
      </c>
      <c r="EQ45" s="57">
        <f t="shared" si="30"/>
        <v>675823437.51892412</v>
      </c>
      <c r="ER45" s="56">
        <f t="shared" si="31"/>
        <v>0.92821028046028731</v>
      </c>
      <c r="ES45" s="31">
        <v>3.5000000000000004</v>
      </c>
      <c r="ET45" s="31">
        <v>1.5</v>
      </c>
      <c r="EU45" s="18">
        <v>1.6</v>
      </c>
      <c r="EV45" s="55">
        <v>0</v>
      </c>
      <c r="EW45" s="55">
        <v>0</v>
      </c>
      <c r="EX45" s="55">
        <v>0</v>
      </c>
      <c r="EY45" s="55">
        <v>0</v>
      </c>
      <c r="EZ45" s="31">
        <v>0</v>
      </c>
      <c r="FA45" s="31">
        <v>8</v>
      </c>
      <c r="FB45" s="31">
        <v>0</v>
      </c>
      <c r="FC45" s="31">
        <v>0</v>
      </c>
      <c r="FD45" s="31">
        <v>0</v>
      </c>
      <c r="FE45" s="61">
        <v>0.13100000000000001</v>
      </c>
      <c r="FF45" s="16">
        <v>7</v>
      </c>
      <c r="FG45" s="16">
        <v>76000</v>
      </c>
      <c r="FH45" s="50">
        <v>67.83902898514188</v>
      </c>
      <c r="FI45" s="48">
        <f t="shared" si="19"/>
        <v>4.2171376780725716</v>
      </c>
      <c r="FJ45" s="27">
        <v>-0.25215751079620657</v>
      </c>
      <c r="FK45" s="27">
        <v>-0.3227050825574419</v>
      </c>
      <c r="FL45" s="31">
        <v>8</v>
      </c>
      <c r="FM45" s="30">
        <v>1.125</v>
      </c>
      <c r="FN45" s="30">
        <v>1</v>
      </c>
      <c r="FO45" s="31">
        <v>9</v>
      </c>
      <c r="FP45" s="31">
        <v>8</v>
      </c>
      <c r="FQ45" s="48">
        <v>-0.50484545230762579</v>
      </c>
      <c r="FR45" s="48">
        <v>-0.13434826471728772</v>
      </c>
      <c r="FS45" s="48">
        <v>6.8099809959958013E-2</v>
      </c>
      <c r="FT45" s="48">
        <v>-0.29695556436653647</v>
      </c>
      <c r="FU45" s="48">
        <v>-0.23815091079778677</v>
      </c>
      <c r="FV45" s="31">
        <v>2.0196156398</v>
      </c>
      <c r="FW45" s="30">
        <v>0.49726386721052629</v>
      </c>
      <c r="FX45" s="31">
        <v>14.613694617499997</v>
      </c>
      <c r="FY45" s="31">
        <v>9.26549041</v>
      </c>
      <c r="FZ45" s="31">
        <v>9.26549041</v>
      </c>
      <c r="GA45" s="31">
        <v>-25.224243820000002</v>
      </c>
      <c r="GB45" s="31">
        <v>-2.5535711186666665</v>
      </c>
      <c r="GC45" s="31">
        <v>55.628727576666677</v>
      </c>
      <c r="GD45" s="31">
        <v>21.594529300000001</v>
      </c>
      <c r="GE45" s="31">
        <v>77.223256876666682</v>
      </c>
      <c r="GF45" s="31">
        <v>7.1551134601972164</v>
      </c>
      <c r="GG45" s="31">
        <v>72.576658539999997</v>
      </c>
      <c r="GH45" s="21">
        <v>21.5</v>
      </c>
      <c r="GI45" s="44">
        <v>-0.56875234600625046</v>
      </c>
    </row>
    <row r="46" spans="1:191" ht="14" customHeight="1" x14ac:dyDescent="0.15">
      <c r="A46" s="16" t="s">
        <v>613</v>
      </c>
      <c r="B46" s="21" t="s">
        <v>831</v>
      </c>
      <c r="C46" s="33">
        <v>3.0675675675675675</v>
      </c>
      <c r="D46" s="20">
        <v>3.2</v>
      </c>
      <c r="E46" s="20">
        <v>3.3333333333333335</v>
      </c>
      <c r="F46" s="20">
        <v>3.5</v>
      </c>
      <c r="G46" s="20">
        <v>3.5</v>
      </c>
      <c r="H46" s="31">
        <v>7.625</v>
      </c>
      <c r="I46" s="31">
        <v>7.6578947368421053</v>
      </c>
      <c r="J46" s="31">
        <v>7</v>
      </c>
      <c r="K46" s="31">
        <v>7</v>
      </c>
      <c r="L46" s="31">
        <v>7</v>
      </c>
      <c r="M46" s="31">
        <v>7</v>
      </c>
      <c r="N46" s="31">
        <v>2.6799999999999997</v>
      </c>
      <c r="O46" s="21">
        <v>57</v>
      </c>
      <c r="P46" s="55">
        <v>3918.7027005</v>
      </c>
      <c r="Q46" s="57">
        <v>4247.7465120999996</v>
      </c>
      <c r="R46" s="57">
        <v>6028.5826927999997</v>
      </c>
      <c r="S46" s="57">
        <v>7126.7526834999999</v>
      </c>
      <c r="T46" s="57">
        <v>6013.9603939999997</v>
      </c>
      <c r="U46" s="57">
        <v>7204.126096</v>
      </c>
      <c r="V46" s="55">
        <v>5836.199537384211</v>
      </c>
      <c r="W46" s="50">
        <v>1.2110777483022388</v>
      </c>
      <c r="X46" s="31">
        <v>1.7490176404113669</v>
      </c>
      <c r="Y46" s="17">
        <v>19.987500000000001</v>
      </c>
      <c r="Z46" s="31">
        <v>6.4489177419285699</v>
      </c>
      <c r="AA46" s="26">
        <v>58.5</v>
      </c>
      <c r="AB46" s="49">
        <v>0</v>
      </c>
      <c r="AC46" s="49">
        <v>1E-3</v>
      </c>
      <c r="AD46" s="48">
        <v>0.3940462901081081</v>
      </c>
      <c r="AE46" s="48">
        <v>0.3940462901081081</v>
      </c>
      <c r="AF46" s="55">
        <v>45088.805555555555</v>
      </c>
      <c r="AG46" s="55">
        <f t="shared" si="18"/>
        <v>45088805.555555552</v>
      </c>
      <c r="AH46" s="50">
        <v>1.3516572419327206</v>
      </c>
      <c r="AI46" s="39">
        <v>1226.2186903091688</v>
      </c>
      <c r="AJ46" s="39">
        <v>922.39689852102106</v>
      </c>
      <c r="AK46" s="39">
        <v>1377.0722117632022</v>
      </c>
      <c r="AL46" s="39">
        <v>1175.2292668644641</v>
      </c>
      <c r="AM46" s="40">
        <v>44.158182203598436</v>
      </c>
      <c r="AN46" s="40">
        <v>42.656553714112718</v>
      </c>
      <c r="AO46" s="41">
        <v>111.0121917114318</v>
      </c>
      <c r="AP46" s="39">
        <f t="shared" si="21"/>
        <v>481.09178991481667</v>
      </c>
      <c r="AQ46" s="40">
        <v>1270.3768725127672</v>
      </c>
      <c r="AR46" s="40">
        <v>965.05345223513382</v>
      </c>
      <c r="AS46" s="41">
        <v>1488.084403474634</v>
      </c>
      <c r="AT46" s="39">
        <f t="shared" si="22"/>
        <v>767.42811141857817</v>
      </c>
      <c r="AU46" s="39">
        <v>3</v>
      </c>
      <c r="AV46" s="48">
        <v>23.546604267135137</v>
      </c>
      <c r="AW46" s="55">
        <f t="shared" si="23"/>
        <v>0</v>
      </c>
      <c r="AX46" s="48">
        <v>23.546604267135137</v>
      </c>
      <c r="AY46" s="48">
        <v>0.60766949962162153</v>
      </c>
      <c r="AZ46" s="48">
        <v>24.154273766756759</v>
      </c>
      <c r="BA46" s="56">
        <v>0.15980371271842103</v>
      </c>
      <c r="BB46" s="31">
        <f t="shared" si="24"/>
        <v>3.7628347837996103</v>
      </c>
      <c r="BC46" s="31">
        <f t="shared" si="25"/>
        <v>9.710784214528026E-2</v>
      </c>
      <c r="BD46" s="31">
        <f t="shared" si="26"/>
        <v>3.8599426259448908</v>
      </c>
      <c r="BE46" s="31">
        <v>4.2539889160529984</v>
      </c>
      <c r="BF46" s="49">
        <v>7.2689361999999993E-2</v>
      </c>
      <c r="BG46" s="49">
        <v>7.2689361999999993E-2</v>
      </c>
      <c r="BH46" s="49">
        <v>9.4200000000000006E-2</v>
      </c>
      <c r="BI46" s="49">
        <v>7.2689361999999993E-2</v>
      </c>
      <c r="BJ46" s="49">
        <v>7.2689361999999993E-2</v>
      </c>
      <c r="BK46" s="16">
        <v>1</v>
      </c>
      <c r="BL46" s="50">
        <v>1086.7</v>
      </c>
      <c r="BM46" s="16">
        <v>1446.6000000000001</v>
      </c>
      <c r="BN46" s="50">
        <v>43.36569447976769</v>
      </c>
      <c r="BO46" s="9">
        <v>0.50800000000000001</v>
      </c>
      <c r="BP46" s="9">
        <v>0.63600000000000001</v>
      </c>
      <c r="BQ46" s="53">
        <v>0.65824287199999998</v>
      </c>
      <c r="BR46" s="6">
        <v>90</v>
      </c>
      <c r="BS46" s="11">
        <v>79</v>
      </c>
      <c r="BT46" s="48">
        <v>50.384915462198414</v>
      </c>
      <c r="BU46" s="56">
        <v>1.05</v>
      </c>
      <c r="BV46" s="16">
        <v>41</v>
      </c>
      <c r="BW46" s="16">
        <v>29</v>
      </c>
      <c r="BX46" s="16">
        <v>35</v>
      </c>
      <c r="BY46" s="16">
        <v>36</v>
      </c>
      <c r="BZ46" s="16">
        <v>26</v>
      </c>
      <c r="CA46" s="16">
        <v>31</v>
      </c>
      <c r="CB46" s="16">
        <v>30</v>
      </c>
      <c r="CC46" s="16">
        <v>22</v>
      </c>
      <c r="CD46" s="16">
        <v>26</v>
      </c>
      <c r="CE46" s="16">
        <v>25</v>
      </c>
      <c r="CF46" s="16">
        <v>18</v>
      </c>
      <c r="CG46" s="16">
        <v>22</v>
      </c>
      <c r="CH46" s="16">
        <v>23</v>
      </c>
      <c r="CI46" s="16">
        <v>16</v>
      </c>
      <c r="CJ46" s="16">
        <v>20</v>
      </c>
      <c r="CK46" s="49">
        <v>0.69565217391304346</v>
      </c>
      <c r="CL46" s="54">
        <v>0.88425891783001498</v>
      </c>
      <c r="CM46" s="56">
        <v>1.1084406248223089</v>
      </c>
      <c r="CN46" s="56">
        <v>1.02436938517829</v>
      </c>
      <c r="CO46" s="6">
        <v>130</v>
      </c>
      <c r="CP46" s="14">
        <v>130</v>
      </c>
      <c r="CQ46" s="14">
        <v>85</v>
      </c>
      <c r="CR46" s="4">
        <v>74.3</v>
      </c>
      <c r="CS46" s="7">
        <v>78.2</v>
      </c>
      <c r="CT46" s="6">
        <v>94</v>
      </c>
      <c r="CU46" s="6">
        <v>96</v>
      </c>
      <c r="CV46" s="9">
        <v>1.0006597778532396</v>
      </c>
      <c r="CW46" s="13">
        <v>49.5</v>
      </c>
      <c r="CX46" s="13">
        <v>48.46</v>
      </c>
      <c r="CY46" s="9">
        <v>1.0214609987618655</v>
      </c>
      <c r="CZ46" s="34">
        <v>23</v>
      </c>
      <c r="DA46" s="9">
        <v>0.107</v>
      </c>
      <c r="DB46" s="13">
        <v>9.6999999999999993</v>
      </c>
      <c r="DC46" s="13">
        <v>43.25356</v>
      </c>
      <c r="DD46" s="13">
        <v>79.765590000000003</v>
      </c>
      <c r="DE46" s="9">
        <v>0.54225838484990829</v>
      </c>
      <c r="DF46" s="16">
        <v>0</v>
      </c>
      <c r="DG46" s="16">
        <v>1</v>
      </c>
      <c r="DH46" s="16">
        <v>0</v>
      </c>
      <c r="DI46" s="16">
        <v>0</v>
      </c>
      <c r="DJ46" s="16">
        <v>0</v>
      </c>
      <c r="DK46" s="16">
        <v>0</v>
      </c>
      <c r="DL46" s="16">
        <v>0</v>
      </c>
      <c r="DM46" s="16">
        <v>0</v>
      </c>
      <c r="DN46" s="16">
        <v>0</v>
      </c>
      <c r="DO46" s="16">
        <v>0</v>
      </c>
      <c r="DP46" s="16">
        <v>0</v>
      </c>
      <c r="DQ46" s="16">
        <v>0</v>
      </c>
      <c r="DR46" s="16">
        <v>0</v>
      </c>
      <c r="DS46" s="16">
        <v>0</v>
      </c>
      <c r="DT46" s="16">
        <v>0</v>
      </c>
      <c r="DU46" s="16">
        <v>0</v>
      </c>
      <c r="DV46" s="16">
        <v>0</v>
      </c>
      <c r="DW46" s="16">
        <v>0</v>
      </c>
      <c r="DX46" s="16">
        <v>0</v>
      </c>
      <c r="DY46" s="16">
        <v>0</v>
      </c>
      <c r="DZ46" s="3" t="s">
        <v>401</v>
      </c>
      <c r="EA46" s="3" t="s">
        <v>70</v>
      </c>
      <c r="EB46" s="50">
        <v>33.358165189189187</v>
      </c>
      <c r="EC46" s="55">
        <v>33358165.189189188</v>
      </c>
      <c r="ED46" s="55">
        <v>43049245</v>
      </c>
      <c r="EE46" s="57">
        <v>21836404.999516565</v>
      </c>
      <c r="EF46" s="57">
        <v>21212840.000483435</v>
      </c>
      <c r="EG46" s="55">
        <v>12873627.675413795</v>
      </c>
      <c r="EH46" s="21">
        <v>110000</v>
      </c>
      <c r="EI46" s="57">
        <v>53130</v>
      </c>
      <c r="EJ46" s="57">
        <v>56870</v>
      </c>
      <c r="EK46" s="59">
        <v>0.3</v>
      </c>
      <c r="EL46" s="60">
        <v>0.48299999999999998</v>
      </c>
      <c r="EM46" s="56">
        <v>0.51700000000000002</v>
      </c>
      <c r="EN46" s="30">
        <f t="shared" si="27"/>
        <v>0.1449</v>
      </c>
      <c r="EO46" s="30">
        <f t="shared" si="28"/>
        <v>0.15509999999999999</v>
      </c>
      <c r="EP46" s="57">
        <f t="shared" si="29"/>
        <v>21783274.999516565</v>
      </c>
      <c r="EQ46" s="57">
        <f t="shared" si="30"/>
        <v>21155970.000483435</v>
      </c>
      <c r="ER46" s="56">
        <f t="shared" si="31"/>
        <v>1.0296514411307445</v>
      </c>
      <c r="ES46" s="31">
        <v>90</v>
      </c>
      <c r="ET46" s="31">
        <v>0</v>
      </c>
      <c r="EU46" s="18">
        <v>0.5</v>
      </c>
      <c r="EV46" s="55">
        <v>0</v>
      </c>
      <c r="EW46" s="55">
        <v>0</v>
      </c>
      <c r="EX46" s="55">
        <v>0</v>
      </c>
      <c r="EY46" s="55">
        <v>0</v>
      </c>
      <c r="EZ46" s="31">
        <v>0</v>
      </c>
      <c r="FA46" s="31">
        <v>0</v>
      </c>
      <c r="FB46" s="31">
        <v>0</v>
      </c>
      <c r="FC46" s="31">
        <v>10</v>
      </c>
      <c r="FD46" s="31">
        <v>0</v>
      </c>
      <c r="FE46" s="61">
        <v>0.59599999999999997</v>
      </c>
      <c r="FF46" s="16">
        <v>1</v>
      </c>
      <c r="FG46" s="16">
        <v>55000</v>
      </c>
      <c r="FH46" s="50">
        <v>1648.7717381357822</v>
      </c>
      <c r="FI46" s="48">
        <f t="shared" si="19"/>
        <v>7.4077858885607002</v>
      </c>
      <c r="FJ46" s="27">
        <v>-1.8102625468615736</v>
      </c>
      <c r="FK46" s="27">
        <v>-1.7507423931022366</v>
      </c>
      <c r="FL46" s="31">
        <v>37</v>
      </c>
      <c r="FM46" s="30">
        <v>1.1081081081081081</v>
      </c>
      <c r="FN46" s="30">
        <v>0.78378378378378377</v>
      </c>
      <c r="FO46" s="31">
        <v>41</v>
      </c>
      <c r="FP46" s="31">
        <v>29</v>
      </c>
      <c r="FQ46" s="48">
        <v>-1.1447153069516904</v>
      </c>
      <c r="FR46" s="48">
        <v>-3.2742242812087108</v>
      </c>
      <c r="FS46" s="48">
        <v>-2.3037361874190969</v>
      </c>
      <c r="FT46" s="48">
        <v>-2.7732460927250715</v>
      </c>
      <c r="FU46" s="48">
        <v>-2.2493328522813614</v>
      </c>
      <c r="FV46" s="31">
        <v>3.0731394362999991</v>
      </c>
      <c r="FW46" s="30">
        <v>1.6486418588421052</v>
      </c>
      <c r="FX46" s="31">
        <v>15.5077912271</v>
      </c>
      <c r="FY46" s="31">
        <v>11.61965653</v>
      </c>
      <c r="FZ46" s="31">
        <v>11.61965653</v>
      </c>
      <c r="GA46" s="31"/>
      <c r="GB46" s="31">
        <v>3.1210305740000002</v>
      </c>
      <c r="GC46" s="31">
        <v>23.996109629999999</v>
      </c>
      <c r="GD46" s="31">
        <v>20.71390899</v>
      </c>
      <c r="GE46" s="31">
        <v>44.71001862</v>
      </c>
      <c r="GF46" s="31">
        <v>5.1951505981430461</v>
      </c>
      <c r="GG46" s="31">
        <v>72.270243899999997</v>
      </c>
      <c r="GH46" s="21">
        <v>18.600000000000001</v>
      </c>
      <c r="GI46" s="44">
        <v>-0.18760520182586013</v>
      </c>
    </row>
    <row r="47" spans="1:191" ht="14" customHeight="1" x14ac:dyDescent="0.15">
      <c r="A47" s="16" t="s">
        <v>576</v>
      </c>
      <c r="B47" s="21" t="s">
        <v>832</v>
      </c>
      <c r="C47" s="33">
        <v>4.4264705882352944</v>
      </c>
      <c r="D47" s="20">
        <v>3.7</v>
      </c>
      <c r="E47" s="20">
        <v>3.6666666666666665</v>
      </c>
      <c r="F47" s="20">
        <v>3.5</v>
      </c>
      <c r="G47" s="20">
        <v>3.5</v>
      </c>
      <c r="H47" s="31">
        <v>0.25714285714285712</v>
      </c>
      <c r="I47" s="31">
        <v>0.25714285714285712</v>
      </c>
      <c r="J47" s="31">
        <v>8.4</v>
      </c>
      <c r="K47" s="31">
        <v>9</v>
      </c>
      <c r="L47" s="31">
        <v>9</v>
      </c>
      <c r="M47" s="31">
        <v>9</v>
      </c>
      <c r="N47" s="31">
        <v>3.375</v>
      </c>
      <c r="O47" s="21">
        <v>4</v>
      </c>
      <c r="P47" s="55">
        <v>1807.6815557</v>
      </c>
      <c r="Q47" s="57">
        <v>1820.4455419000001</v>
      </c>
      <c r="R47" s="57">
        <v>2215.9624140999999</v>
      </c>
      <c r="S47" s="57">
        <v>1852.7152222</v>
      </c>
      <c r="T47" s="57">
        <v>1215.28934</v>
      </c>
      <c r="U47" s="57">
        <v>1127.2560100000001</v>
      </c>
      <c r="V47" s="55">
        <v>1999.6111371947366</v>
      </c>
      <c r="W47" s="50">
        <v>-0.50005101789737116</v>
      </c>
      <c r="X47" s="31">
        <v>-0.11764959725446711</v>
      </c>
      <c r="Y47" s="17"/>
      <c r="Z47" s="31">
        <v>6.3716946525625007</v>
      </c>
      <c r="AA47" s="26">
        <v>64.3</v>
      </c>
      <c r="AB47" s="49">
        <v>7.0139576999999995E-2</v>
      </c>
      <c r="AC47" s="49">
        <v>7.0139576999999995E-2</v>
      </c>
      <c r="AD47" s="48">
        <v>22.748646964027031</v>
      </c>
      <c r="AE47" s="48">
        <v>22.748646964027031</v>
      </c>
      <c r="AG47" s="55">
        <f t="shared" si="18"/>
        <v>0</v>
      </c>
      <c r="AH47" s="50">
        <v>0</v>
      </c>
      <c r="AI47" s="39">
        <v>0</v>
      </c>
      <c r="AJ47" s="39">
        <v>0</v>
      </c>
      <c r="AK47" s="39">
        <v>0</v>
      </c>
      <c r="AL47" s="39">
        <v>0</v>
      </c>
      <c r="AM47" s="40">
        <v>0</v>
      </c>
      <c r="AN47" s="40">
        <v>0</v>
      </c>
      <c r="AO47" s="41">
        <v>0</v>
      </c>
      <c r="AP47" s="39">
        <f t="shared" si="21"/>
        <v>1.7069786333333333E-2</v>
      </c>
      <c r="AQ47" s="40">
        <v>0</v>
      </c>
      <c r="AR47" s="40">
        <v>0</v>
      </c>
      <c r="AS47" s="41">
        <v>0</v>
      </c>
      <c r="AT47" s="39">
        <f t="shared" si="22"/>
        <v>0</v>
      </c>
      <c r="AU47" s="39">
        <v>3</v>
      </c>
      <c r="AV47" s="48">
        <v>5.1209358999999996E-2</v>
      </c>
      <c r="AW47" s="55">
        <f t="shared" si="23"/>
        <v>1</v>
      </c>
      <c r="AX47" s="48">
        <v>0</v>
      </c>
      <c r="AY47" s="48">
        <v>0.24223292012500003</v>
      </c>
      <c r="AZ47" s="48">
        <v>0.24223292012500003</v>
      </c>
      <c r="BA47" s="56">
        <v>0.15295444145333334</v>
      </c>
      <c r="BB47" s="31">
        <f t="shared" si="24"/>
        <v>0</v>
      </c>
      <c r="BC47" s="31">
        <f t="shared" si="25"/>
        <v>3.7050600999329289E-2</v>
      </c>
      <c r="BD47" s="31">
        <f t="shared" si="26"/>
        <v>3.7050600999329289E-2</v>
      </c>
      <c r="BE47" s="31">
        <v>22.785697565026361</v>
      </c>
      <c r="BF47" s="49">
        <v>0</v>
      </c>
      <c r="BG47" s="49">
        <v>9.9999999999999995E-7</v>
      </c>
      <c r="BH47" s="49"/>
      <c r="BI47" s="49">
        <v>7.0139576999999995E-2</v>
      </c>
      <c r="BJ47" s="49">
        <v>7.0139576999999995E-2</v>
      </c>
      <c r="BK47" s="16">
        <v>0</v>
      </c>
      <c r="BL47" s="50">
        <v>3.2</v>
      </c>
      <c r="BM47" s="16">
        <v>3.6000000000000005</v>
      </c>
      <c r="BN47" s="50">
        <v>7.5088625255763555</v>
      </c>
      <c r="BO47" s="9"/>
      <c r="BP47" s="9"/>
      <c r="BQ47" s="53"/>
      <c r="BR47" s="6"/>
      <c r="BS47" s="11">
        <v>140</v>
      </c>
      <c r="BT47" s="48">
        <v>49.993975360460333</v>
      </c>
      <c r="BU47" s="56">
        <v>1.05</v>
      </c>
      <c r="BV47" s="16">
        <v>138</v>
      </c>
      <c r="BW47" s="16">
        <v>117</v>
      </c>
      <c r="BX47" s="16">
        <v>128</v>
      </c>
      <c r="BY47" s="16">
        <v>130</v>
      </c>
      <c r="BZ47" s="16">
        <v>110</v>
      </c>
      <c r="CA47" s="16">
        <v>120</v>
      </c>
      <c r="CB47" s="16">
        <v>123</v>
      </c>
      <c r="CC47" s="16">
        <v>104</v>
      </c>
      <c r="CD47" s="16">
        <v>114</v>
      </c>
      <c r="CE47" s="16">
        <v>117</v>
      </c>
      <c r="CF47" s="16">
        <v>99</v>
      </c>
      <c r="CG47" s="16">
        <v>108</v>
      </c>
      <c r="CH47" s="16">
        <v>114</v>
      </c>
      <c r="CI47" s="16">
        <v>96</v>
      </c>
      <c r="CJ47" s="16">
        <v>105</v>
      </c>
      <c r="CK47" s="49">
        <v>0.84210526315789469</v>
      </c>
      <c r="CL47" s="54">
        <v>0.96371557087416504</v>
      </c>
      <c r="CM47" s="56">
        <v>1.0696242195697678</v>
      </c>
      <c r="CN47" s="56">
        <v>1.0163376047099024</v>
      </c>
      <c r="CO47" s="6">
        <v>400</v>
      </c>
      <c r="CP47" s="14">
        <v>400</v>
      </c>
      <c r="CQ47" s="14">
        <v>340</v>
      </c>
      <c r="CR47" s="4">
        <v>45.7</v>
      </c>
      <c r="CS47" s="7">
        <v>25.7</v>
      </c>
      <c r="CT47" s="6">
        <v>75</v>
      </c>
      <c r="CU47" s="6">
        <v>62</v>
      </c>
      <c r="CV47" s="9">
        <v>0.85336174347780702</v>
      </c>
      <c r="CW47" s="13"/>
      <c r="CX47" s="13"/>
      <c r="CY47" s="9"/>
      <c r="CZ47" s="34"/>
      <c r="DA47" s="9">
        <v>0</v>
      </c>
      <c r="DB47" s="13">
        <v>3.03</v>
      </c>
      <c r="DC47" s="13">
        <v>74.612979999999993</v>
      </c>
      <c r="DD47" s="13">
        <v>85.930340000000001</v>
      </c>
      <c r="DE47" s="9">
        <v>0.86829611054721756</v>
      </c>
      <c r="DF47" s="16">
        <v>0</v>
      </c>
      <c r="DG47" s="16">
        <v>0</v>
      </c>
      <c r="DH47" s="16">
        <v>0</v>
      </c>
      <c r="DI47" s="16">
        <v>0</v>
      </c>
      <c r="DJ47" s="16">
        <v>0</v>
      </c>
      <c r="DK47" s="16">
        <v>0</v>
      </c>
      <c r="DL47" s="16">
        <v>0</v>
      </c>
      <c r="DM47" s="16">
        <v>0</v>
      </c>
      <c r="DN47" s="16">
        <v>0</v>
      </c>
      <c r="DO47" s="16">
        <v>0</v>
      </c>
      <c r="DP47" s="16">
        <v>0</v>
      </c>
      <c r="DQ47" s="16">
        <v>1</v>
      </c>
      <c r="DR47" s="16">
        <v>0</v>
      </c>
      <c r="DS47" s="16">
        <v>0</v>
      </c>
      <c r="DT47" s="16">
        <v>0</v>
      </c>
      <c r="DU47" s="16">
        <v>0</v>
      </c>
      <c r="DV47" s="16">
        <v>0</v>
      </c>
      <c r="DW47" s="16">
        <v>0</v>
      </c>
      <c r="DX47" s="16">
        <v>1</v>
      </c>
      <c r="DY47" s="16">
        <v>0</v>
      </c>
      <c r="DZ47" s="3" t="s">
        <v>400</v>
      </c>
      <c r="EA47" s="3" t="s">
        <v>400</v>
      </c>
      <c r="EB47" s="50">
        <v>0.47943346781724128</v>
      </c>
      <c r="EC47" s="55">
        <v>479433.46781724127</v>
      </c>
      <c r="ED47" s="55">
        <v>600489.54099999997</v>
      </c>
      <c r="EE47" s="57">
        <v>299269.22083629307</v>
      </c>
      <c r="EF47" s="57">
        <v>301220.32016370696</v>
      </c>
      <c r="EG47" s="55">
        <v>211213.23194827582</v>
      </c>
      <c r="EH47" s="21">
        <v>13700</v>
      </c>
      <c r="EI47" s="57">
        <v>7274.7000000000007</v>
      </c>
      <c r="EJ47" s="57">
        <v>6425.2999999999993</v>
      </c>
      <c r="EK47" s="59">
        <v>2.2000000000000002</v>
      </c>
      <c r="EL47" s="60">
        <v>0.53100000000000003</v>
      </c>
      <c r="EM47" s="56">
        <v>0.46899999999999997</v>
      </c>
      <c r="EN47" s="30">
        <f t="shared" si="27"/>
        <v>1.1682000000000001</v>
      </c>
      <c r="EO47" s="30">
        <f t="shared" si="28"/>
        <v>1.0318000000000001</v>
      </c>
      <c r="EP47" s="57">
        <f t="shared" si="29"/>
        <v>291994.52083629306</v>
      </c>
      <c r="EQ47" s="57">
        <f t="shared" si="30"/>
        <v>294795.02016370697</v>
      </c>
      <c r="ER47" s="56">
        <f t="shared" si="31"/>
        <v>0.99050018102117621</v>
      </c>
      <c r="ES47" s="31">
        <v>2</v>
      </c>
      <c r="ET47" s="31">
        <v>98</v>
      </c>
      <c r="EU47" s="18">
        <v>98.3</v>
      </c>
      <c r="EV47" s="55">
        <v>1</v>
      </c>
      <c r="EW47" s="55">
        <v>1</v>
      </c>
      <c r="EX47" s="55">
        <v>1</v>
      </c>
      <c r="EY47" s="55">
        <v>0</v>
      </c>
      <c r="EZ47" s="31">
        <v>0</v>
      </c>
      <c r="FA47" s="31">
        <v>0</v>
      </c>
      <c r="FB47" s="31">
        <v>0</v>
      </c>
      <c r="FC47" s="31">
        <v>0</v>
      </c>
      <c r="FD47" s="31">
        <v>0</v>
      </c>
      <c r="FE47" s="61">
        <v>8.3999999999999964E-2</v>
      </c>
      <c r="FF47" s="16">
        <v>0</v>
      </c>
      <c r="FG47" s="16">
        <v>0</v>
      </c>
      <c r="FH47" s="50">
        <v>0.1</v>
      </c>
      <c r="FI47" s="48">
        <f t="shared" si="19"/>
        <v>-2.3025850929940455</v>
      </c>
      <c r="FJ47" s="27">
        <v>0.19187098294780261</v>
      </c>
      <c r="FK47" s="27">
        <v>-0.20460142471573919</v>
      </c>
      <c r="FL47" s="31">
        <v>2</v>
      </c>
      <c r="FM47" s="30">
        <v>1</v>
      </c>
      <c r="FN47" s="30">
        <v>0</v>
      </c>
      <c r="FO47" s="31">
        <v>2</v>
      </c>
      <c r="FP47" s="31">
        <v>0.1</v>
      </c>
      <c r="FQ47" s="48">
        <v>0.80265502616216045</v>
      </c>
      <c r="FR47" s="48">
        <v>0.51528125593611018</v>
      </c>
      <c r="FS47" s="48">
        <v>0.58693893438662637</v>
      </c>
      <c r="FT47" s="48">
        <v>0.63460134868262663</v>
      </c>
      <c r="FU47" s="48">
        <v>0.46697502809035696</v>
      </c>
      <c r="FV47" s="31"/>
      <c r="FW47" s="30"/>
      <c r="FX47" s="31">
        <v>16.977775909000005</v>
      </c>
      <c r="FY47" s="31"/>
      <c r="FZ47" s="31"/>
      <c r="GA47" s="31"/>
      <c r="GB47" s="31"/>
      <c r="GC47" s="31"/>
      <c r="GD47" s="31"/>
      <c r="GE47" s="31"/>
      <c r="GF47" s="31"/>
      <c r="GG47" s="31">
        <v>64.065756100000002</v>
      </c>
      <c r="GH47" s="21">
        <v>77.599999999999994</v>
      </c>
      <c r="GI47" s="44">
        <v>-0.70913642950967437</v>
      </c>
    </row>
    <row r="48" spans="1:191" ht="14" customHeight="1" x14ac:dyDescent="0.15">
      <c r="A48" s="16" t="s">
        <v>458</v>
      </c>
      <c r="B48" s="21" t="s">
        <v>833</v>
      </c>
      <c r="C48" s="33">
        <v>6.2972972972972974</v>
      </c>
      <c r="D48" s="20">
        <v>5.8</v>
      </c>
      <c r="E48" s="20">
        <v>5.833333333333333</v>
      </c>
      <c r="F48" s="20">
        <v>6</v>
      </c>
      <c r="G48" s="20">
        <v>6</v>
      </c>
      <c r="H48" s="31">
        <v>-4.2</v>
      </c>
      <c r="I48" s="31">
        <v>-3.9473684210526314</v>
      </c>
      <c r="J48" s="31">
        <v>4.8</v>
      </c>
      <c r="K48" s="31">
        <v>5</v>
      </c>
      <c r="L48" s="31">
        <v>5</v>
      </c>
      <c r="M48" s="31">
        <v>5</v>
      </c>
      <c r="N48" s="31">
        <v>4.9000000000000004</v>
      </c>
      <c r="O48" s="21">
        <v>0</v>
      </c>
      <c r="P48" s="55">
        <v>1786.201638</v>
      </c>
      <c r="Q48" s="57">
        <v>1717.5935496</v>
      </c>
      <c r="R48" s="57">
        <v>1124.7356388999999</v>
      </c>
      <c r="S48" s="57">
        <v>366.13194308999999</v>
      </c>
      <c r="T48" s="57">
        <v>620.59211010000001</v>
      </c>
      <c r="U48" s="57">
        <v>265.94820779999998</v>
      </c>
      <c r="V48" s="55">
        <v>1008.8202697034209</v>
      </c>
      <c r="W48" s="50">
        <v>-5.4925479651425482</v>
      </c>
      <c r="X48" s="31">
        <v>-4.1479588810903243</v>
      </c>
      <c r="Y48" s="17"/>
      <c r="Z48" s="31">
        <v>22.781187785</v>
      </c>
      <c r="AA48" s="26">
        <v>44.4</v>
      </c>
      <c r="AB48" s="49">
        <v>0.142553974</v>
      </c>
      <c r="AC48" s="49">
        <v>0.142553974</v>
      </c>
      <c r="AD48" s="48">
        <v>9.4481075398648642</v>
      </c>
      <c r="AE48" s="48">
        <v>9.4481075398648642</v>
      </c>
      <c r="AF48" s="55">
        <v>11937.444444444445</v>
      </c>
      <c r="AG48" s="55">
        <f t="shared" si="18"/>
        <v>11937444.444444446</v>
      </c>
      <c r="AH48" s="50">
        <v>0.30333662892241742</v>
      </c>
      <c r="AI48" s="39">
        <v>48.857216662057667</v>
      </c>
      <c r="AJ48" s="39">
        <v>58.948805115022381</v>
      </c>
      <c r="AK48" s="39">
        <v>61.83866997416893</v>
      </c>
      <c r="AL48" s="39">
        <v>56.548230583749664</v>
      </c>
      <c r="AM48" s="40">
        <v>50.495036513944811</v>
      </c>
      <c r="AN48" s="40">
        <v>12.201605500644233</v>
      </c>
      <c r="AO48" s="41">
        <v>14.715257607190717</v>
      </c>
      <c r="AP48" s="39">
        <f t="shared" si="21"/>
        <v>25.522878029794864</v>
      </c>
      <c r="AQ48" s="40">
        <v>99.352253176002478</v>
      </c>
      <c r="AR48" s="40">
        <v>71.150410615666615</v>
      </c>
      <c r="AS48" s="41">
        <v>76.553927581359645</v>
      </c>
      <c r="AT48" s="39">
        <f t="shared" si="22"/>
        <v>44.907628294971666</v>
      </c>
      <c r="AU48" s="39">
        <v>3</v>
      </c>
      <c r="AV48" s="48">
        <v>2.5283586145714287</v>
      </c>
      <c r="AW48" s="55">
        <f t="shared" si="23"/>
        <v>0</v>
      </c>
      <c r="AX48" s="48">
        <v>2.5283586145714287</v>
      </c>
      <c r="AY48" s="48">
        <v>66.370650670000003</v>
      </c>
      <c r="AZ48" s="48">
        <v>68.899009284571434</v>
      </c>
      <c r="BA48" s="56">
        <v>0.20724906874736837</v>
      </c>
      <c r="BB48" s="31">
        <f t="shared" si="24"/>
        <v>0.52399996832931506</v>
      </c>
      <c r="BC48" s="31">
        <f t="shared" si="25"/>
        <v>13.755255543514401</v>
      </c>
      <c r="BD48" s="31">
        <f t="shared" si="26"/>
        <v>14.279255511843717</v>
      </c>
      <c r="BE48" s="31">
        <v>23.727363051708579</v>
      </c>
      <c r="BF48" s="49">
        <v>0</v>
      </c>
      <c r="BG48" s="49">
        <v>9.9999999999999995E-7</v>
      </c>
      <c r="BH48" s="49">
        <v>0.14729999999999999</v>
      </c>
      <c r="BI48" s="49">
        <v>0.142553974</v>
      </c>
      <c r="BJ48" s="49">
        <v>0.142553974</v>
      </c>
      <c r="BK48" s="16">
        <v>0</v>
      </c>
      <c r="BL48" s="50">
        <v>239</v>
      </c>
      <c r="BM48" s="16">
        <v>441.99999999999994</v>
      </c>
      <c r="BN48" s="50">
        <v>11.23144828926139</v>
      </c>
      <c r="BO48" s="9"/>
      <c r="BP48" s="9">
        <v>0.80200000000000005</v>
      </c>
      <c r="BQ48" s="53">
        <v>0.81398337499999995</v>
      </c>
      <c r="BR48" s="6">
        <v>137</v>
      </c>
      <c r="BS48" s="11">
        <v>168</v>
      </c>
      <c r="BT48" s="48">
        <v>51.079503660815782</v>
      </c>
      <c r="BU48" s="56">
        <v>1.03</v>
      </c>
      <c r="BV48" s="16"/>
      <c r="BW48" s="16">
        <v>210</v>
      </c>
      <c r="BX48" s="16">
        <v>187</v>
      </c>
      <c r="BY48" s="16">
        <v>199</v>
      </c>
      <c r="BZ48" s="16"/>
      <c r="CA48" s="16"/>
      <c r="CB48" s="16"/>
      <c r="CC48" s="16">
        <v>210</v>
      </c>
      <c r="CD48" s="16">
        <v>187</v>
      </c>
      <c r="CE48" s="16">
        <v>199</v>
      </c>
      <c r="CF48" s="16"/>
      <c r="CG48" s="16"/>
      <c r="CH48" s="16"/>
      <c r="CI48" s="49"/>
      <c r="CJ48" s="49"/>
      <c r="CK48" s="49"/>
      <c r="CM48" s="56">
        <v>1.0706760006516607</v>
      </c>
      <c r="CN48" s="56">
        <v>1.0178739530800485</v>
      </c>
      <c r="CO48" s="6">
        <v>1100</v>
      </c>
      <c r="CP48" s="14">
        <v>1100</v>
      </c>
      <c r="CQ48" s="14">
        <v>670</v>
      </c>
      <c r="CR48" s="4">
        <v>201.4</v>
      </c>
      <c r="CS48" s="7">
        <v>20.6</v>
      </c>
      <c r="CT48" s="6">
        <v>85</v>
      </c>
      <c r="CU48" s="6">
        <v>74</v>
      </c>
      <c r="CV48" s="9">
        <v>0.69543841298489095</v>
      </c>
      <c r="CW48" s="13">
        <v>10.7</v>
      </c>
      <c r="CX48" s="13">
        <v>36.24</v>
      </c>
      <c r="CY48" s="9">
        <v>0.29525386313465779</v>
      </c>
      <c r="CZ48" s="34">
        <v>12</v>
      </c>
      <c r="DA48" s="9">
        <v>8.4000000000000005E-2</v>
      </c>
      <c r="DB48" s="13">
        <v>7.73</v>
      </c>
      <c r="DC48" s="13">
        <v>57.396050000000002</v>
      </c>
      <c r="DD48" s="13">
        <v>86.811089999999993</v>
      </c>
      <c r="DE48" s="9">
        <v>0.66116034253227329</v>
      </c>
      <c r="DF48" s="16">
        <v>0</v>
      </c>
      <c r="DG48" s="16">
        <v>0</v>
      </c>
      <c r="DH48" s="16">
        <v>0</v>
      </c>
      <c r="DI48" s="16">
        <v>0</v>
      </c>
      <c r="DJ48" s="16">
        <v>0</v>
      </c>
      <c r="DK48" s="16">
        <v>0</v>
      </c>
      <c r="DL48" s="16">
        <v>0</v>
      </c>
      <c r="DM48" s="16">
        <v>0</v>
      </c>
      <c r="DN48" s="16">
        <v>0</v>
      </c>
      <c r="DO48" s="16">
        <v>0</v>
      </c>
      <c r="DP48" s="16">
        <v>0</v>
      </c>
      <c r="DQ48" s="16">
        <v>1</v>
      </c>
      <c r="DR48" s="16">
        <v>0</v>
      </c>
      <c r="DS48" s="16">
        <v>0</v>
      </c>
      <c r="DT48" s="16">
        <v>0</v>
      </c>
      <c r="DU48" s="16">
        <v>0</v>
      </c>
      <c r="DV48" s="16">
        <v>0</v>
      </c>
      <c r="DW48" s="16">
        <v>0</v>
      </c>
      <c r="DX48" s="16">
        <v>0</v>
      </c>
      <c r="DY48" s="16">
        <v>0</v>
      </c>
      <c r="DZ48" s="3" t="s">
        <v>400</v>
      </c>
      <c r="EA48" s="3" t="s">
        <v>400</v>
      </c>
      <c r="EB48" s="50">
        <v>39.353784891891891</v>
      </c>
      <c r="EC48" s="55">
        <v>39353784.891891889</v>
      </c>
      <c r="ED48" s="55">
        <v>59076752</v>
      </c>
      <c r="EE48" s="57">
        <v>29827708.002509549</v>
      </c>
      <c r="EF48" s="57">
        <v>29249043.997490454</v>
      </c>
      <c r="EG48" s="55">
        <v>16016716.41724138</v>
      </c>
      <c r="EH48" s="21">
        <v>480100</v>
      </c>
      <c r="EI48" s="57">
        <v>253972.90000000002</v>
      </c>
      <c r="EJ48" s="57">
        <v>226127.1</v>
      </c>
      <c r="EK48" s="59">
        <v>0.8</v>
      </c>
      <c r="EL48" s="60">
        <v>0.52900000000000003</v>
      </c>
      <c r="EM48" s="56">
        <v>0.47100000000000003</v>
      </c>
      <c r="EN48" s="30">
        <f t="shared" si="27"/>
        <v>0.42320000000000002</v>
      </c>
      <c r="EO48" s="30">
        <f t="shared" si="28"/>
        <v>0.37680000000000002</v>
      </c>
      <c r="EP48" s="57">
        <f t="shared" si="29"/>
        <v>29573735.102509551</v>
      </c>
      <c r="EQ48" s="57">
        <f t="shared" si="30"/>
        <v>29022916.897490453</v>
      </c>
      <c r="ER48" s="56">
        <f t="shared" si="31"/>
        <v>1.0189787334941074</v>
      </c>
      <c r="ES48" s="31">
        <v>70</v>
      </c>
      <c r="ET48" s="31">
        <v>10</v>
      </c>
      <c r="EU48" s="18">
        <v>1.4</v>
      </c>
      <c r="EV48" s="55">
        <v>0</v>
      </c>
      <c r="EW48" s="55">
        <v>0</v>
      </c>
      <c r="EX48" s="55">
        <v>0</v>
      </c>
      <c r="EY48" s="55">
        <v>0</v>
      </c>
      <c r="EZ48" s="31">
        <v>0</v>
      </c>
      <c r="FA48" s="31">
        <v>0</v>
      </c>
      <c r="FB48" s="31">
        <v>0</v>
      </c>
      <c r="FC48" s="31">
        <v>20</v>
      </c>
      <c r="FD48" s="31">
        <v>0</v>
      </c>
      <c r="FE48" s="61">
        <v>0.90200000000000002</v>
      </c>
      <c r="FF48" s="16">
        <v>6</v>
      </c>
      <c r="FG48" s="16">
        <v>2523000</v>
      </c>
      <c r="FH48" s="50">
        <v>64110.733108159482</v>
      </c>
      <c r="FI48" s="48">
        <f t="shared" si="19"/>
        <v>11.068367072076731</v>
      </c>
      <c r="FJ48" s="27">
        <v>-2.4212381143589239</v>
      </c>
      <c r="FK48" s="27">
        <v>-2.3785623176351365</v>
      </c>
      <c r="FL48" s="31">
        <v>13</v>
      </c>
      <c r="FM48" s="30">
        <v>1.3846153846153846</v>
      </c>
      <c r="FN48" s="30">
        <v>0.84615384615384615</v>
      </c>
      <c r="FO48" s="31">
        <v>18</v>
      </c>
      <c r="FP48" s="31">
        <v>11</v>
      </c>
      <c r="FQ48" s="48">
        <v>-1.8788280625070448</v>
      </c>
      <c r="FR48" s="48">
        <v>-0.67570619859511927</v>
      </c>
      <c r="FS48" s="48">
        <v>-0.59897906430290127</v>
      </c>
      <c r="FT48" s="48">
        <v>-0.65071135413204151</v>
      </c>
      <c r="FU48" s="48">
        <v>-1.2365573994344488</v>
      </c>
      <c r="FV48" s="31">
        <v>1.5232503935000004</v>
      </c>
      <c r="FW48" s="30">
        <v>0.42038300133333334</v>
      </c>
      <c r="FX48" s="31">
        <v>8.9129181946000013</v>
      </c>
      <c r="FY48" s="31">
        <v>4.7128516063333334</v>
      </c>
      <c r="FZ48" s="31">
        <v>4.5896210238000004</v>
      </c>
      <c r="GA48" s="31">
        <v>1.3905969126</v>
      </c>
      <c r="GB48" s="31">
        <v>20.227852214000002</v>
      </c>
      <c r="GC48" s="31">
        <v>14.970234076000001</v>
      </c>
      <c r="GD48" s="31">
        <v>15.047920985400001</v>
      </c>
      <c r="GE48" s="31">
        <v>30.018155061400002</v>
      </c>
      <c r="GF48" s="31">
        <v>1.3777195556548985</v>
      </c>
      <c r="GG48" s="31">
        <v>47.592829270000003</v>
      </c>
      <c r="GH48" s="21">
        <v>125.8</v>
      </c>
      <c r="GI48" s="44">
        <v>-1.4280736953901754</v>
      </c>
    </row>
    <row r="49" spans="1:191" ht="14" customHeight="1" x14ac:dyDescent="0.15">
      <c r="A49" s="16" t="s">
        <v>474</v>
      </c>
      <c r="B49" s="21" t="s">
        <v>837</v>
      </c>
      <c r="C49" s="33">
        <v>5.5675675675675675</v>
      </c>
      <c r="D49" s="20">
        <v>5.4</v>
      </c>
      <c r="E49" s="20">
        <v>5.5</v>
      </c>
      <c r="F49" s="20">
        <v>5.5</v>
      </c>
      <c r="G49" s="20">
        <v>5.5</v>
      </c>
      <c r="H49" s="31">
        <v>-4.9000000000000004</v>
      </c>
      <c r="I49" s="31">
        <v>-4.7894736842105265</v>
      </c>
      <c r="J49" s="31">
        <v>-4</v>
      </c>
      <c r="K49" s="31">
        <v>-4</v>
      </c>
      <c r="L49" s="31">
        <v>-4</v>
      </c>
      <c r="M49" s="31">
        <v>-4</v>
      </c>
      <c r="N49" s="31">
        <v>5.4399999999999995</v>
      </c>
      <c r="O49" s="21">
        <v>4</v>
      </c>
      <c r="P49" s="55">
        <v>2042.7455932</v>
      </c>
      <c r="Q49" s="57">
        <v>2240.8881369999999</v>
      </c>
      <c r="R49" s="57">
        <v>4361.4407473000001</v>
      </c>
      <c r="S49" s="57">
        <v>3682.6476707000002</v>
      </c>
      <c r="T49" s="57">
        <v>3475.1917279999998</v>
      </c>
      <c r="U49" s="57">
        <v>3496.5017859999998</v>
      </c>
      <c r="V49" s="55">
        <v>3374.6337914421051</v>
      </c>
      <c r="W49" s="50">
        <v>4.0763825778477265E-2</v>
      </c>
      <c r="X49" s="31">
        <v>1.1459921175406702</v>
      </c>
      <c r="Y49" s="17"/>
      <c r="Z49" s="31">
        <v>18.887128645624998</v>
      </c>
      <c r="AA49" s="26">
        <v>47.3</v>
      </c>
      <c r="AB49" s="49">
        <v>4.2944336E-2</v>
      </c>
      <c r="AC49" s="49">
        <v>4.2944336E-2</v>
      </c>
      <c r="AD49" s="48">
        <v>7.8713499583513515</v>
      </c>
      <c r="AE49" s="48">
        <v>7.8713499583513515</v>
      </c>
      <c r="AF49" s="55">
        <v>8286.3888888888887</v>
      </c>
      <c r="AG49" s="55">
        <f t="shared" si="18"/>
        <v>8286388.888888889</v>
      </c>
      <c r="AH49" s="50">
        <v>3.3742696963030037</v>
      </c>
      <c r="AI49" s="39">
        <v>8556.4820335671102</v>
      </c>
      <c r="AJ49" s="39">
        <v>9436.3295753383336</v>
      </c>
      <c r="AK49" s="39">
        <v>11816.277154578162</v>
      </c>
      <c r="AL49" s="39">
        <v>9936.3629211612024</v>
      </c>
      <c r="AM49" s="40">
        <v>26.238027148178059</v>
      </c>
      <c r="AN49" s="40">
        <v>211.83353379900123</v>
      </c>
      <c r="AO49" s="41">
        <v>8.7108106495298432E-2</v>
      </c>
      <c r="AP49" s="39">
        <f t="shared" si="21"/>
        <v>4033.8539422866793</v>
      </c>
      <c r="AQ49" s="40">
        <v>8582.7200607152881</v>
      </c>
      <c r="AR49" s="40">
        <v>9648.1631091373347</v>
      </c>
      <c r="AS49" s="41">
        <v>11816.364262684658</v>
      </c>
      <c r="AT49" s="39">
        <f t="shared" si="22"/>
        <v>6068.2440836036476</v>
      </c>
      <c r="AU49" s="39">
        <v>3</v>
      </c>
      <c r="AV49" s="48">
        <v>73.451138482874995</v>
      </c>
      <c r="AW49" s="55">
        <f t="shared" si="23"/>
        <v>0</v>
      </c>
      <c r="AX49" s="48">
        <v>73.451138482874995</v>
      </c>
      <c r="AY49" s="48">
        <v>0.93816409968749981</v>
      </c>
      <c r="AZ49" s="48">
        <v>74.389302582562493</v>
      </c>
      <c r="BA49" s="56">
        <v>0.58927213053421046</v>
      </c>
      <c r="BB49" s="31">
        <f t="shared" si="24"/>
        <v>43.282708863967081</v>
      </c>
      <c r="BC49" s="31">
        <f t="shared" si="25"/>
        <v>0.55283395781356237</v>
      </c>
      <c r="BD49" s="31">
        <f t="shared" si="26"/>
        <v>43.835542821780642</v>
      </c>
      <c r="BE49" s="31">
        <v>51.706892780131994</v>
      </c>
      <c r="BF49" s="49">
        <v>0</v>
      </c>
      <c r="BG49" s="49">
        <v>9.9999999999999995E-7</v>
      </c>
      <c r="BH49" s="49">
        <v>7.6300000000000007E-2</v>
      </c>
      <c r="BI49" s="49">
        <v>4.2944336E-2</v>
      </c>
      <c r="BJ49" s="49">
        <v>4.2944336E-2</v>
      </c>
      <c r="BK49" s="16">
        <v>0</v>
      </c>
      <c r="BL49" s="50">
        <v>2.6</v>
      </c>
      <c r="BM49" s="16">
        <v>3.3000000000000003</v>
      </c>
      <c r="BN49" s="50">
        <v>1.3437807647105255</v>
      </c>
      <c r="BO49" s="9"/>
      <c r="BP49" s="9">
        <v>0.73399999999999999</v>
      </c>
      <c r="BQ49" s="53">
        <v>0.74397538200000002</v>
      </c>
      <c r="BR49" s="6">
        <v>121</v>
      </c>
      <c r="BS49" s="11">
        <v>126</v>
      </c>
      <c r="BT49" s="48">
        <v>50.308515400341591</v>
      </c>
      <c r="BU49" s="56">
        <v>1.03</v>
      </c>
      <c r="BV49" s="16">
        <v>108</v>
      </c>
      <c r="BW49" s="16">
        <v>99</v>
      </c>
      <c r="BX49" s="16">
        <v>104</v>
      </c>
      <c r="BY49" s="16">
        <v>115</v>
      </c>
      <c r="BZ49" s="16">
        <v>105</v>
      </c>
      <c r="CA49" s="16">
        <v>110</v>
      </c>
      <c r="CB49" s="16">
        <v>121</v>
      </c>
      <c r="CC49" s="16">
        <v>111</v>
      </c>
      <c r="CD49" s="16">
        <v>116</v>
      </c>
      <c r="CE49" s="16">
        <v>128</v>
      </c>
      <c r="CF49" s="16">
        <v>117</v>
      </c>
      <c r="CG49" s="16">
        <v>123</v>
      </c>
      <c r="CH49" s="16">
        <v>132</v>
      </c>
      <c r="CI49" s="16">
        <v>121</v>
      </c>
      <c r="CJ49" s="16">
        <v>127</v>
      </c>
      <c r="CK49" s="49">
        <v>0.91666666666666663</v>
      </c>
      <c r="CL49" s="54">
        <v>0.98218003138994014</v>
      </c>
      <c r="CM49" s="56">
        <v>1.0436092272870381</v>
      </c>
      <c r="CN49" s="56">
        <v>1.0107905651000546</v>
      </c>
      <c r="CO49" s="6">
        <v>740</v>
      </c>
      <c r="CP49" s="14">
        <v>740</v>
      </c>
      <c r="CQ49" s="14">
        <v>580</v>
      </c>
      <c r="CR49" s="4">
        <v>112.8</v>
      </c>
      <c r="CS49" s="7">
        <v>44.3</v>
      </c>
      <c r="CT49" s="6">
        <v>86</v>
      </c>
      <c r="CU49" s="6">
        <v>86</v>
      </c>
      <c r="CV49" s="9"/>
      <c r="CW49" s="13">
        <v>43.8</v>
      </c>
      <c r="CX49" s="13">
        <v>48.71</v>
      </c>
      <c r="CY49" s="9">
        <v>0.89919934305070814</v>
      </c>
      <c r="CZ49" s="34">
        <v>13</v>
      </c>
      <c r="DA49" s="9">
        <v>0.10100000000000001</v>
      </c>
      <c r="DB49" s="13">
        <v>9.18</v>
      </c>
      <c r="DC49" s="13">
        <v>62.35642</v>
      </c>
      <c r="DD49" s="13">
        <v>83.591909999999999</v>
      </c>
      <c r="DE49" s="9">
        <v>0.74596237841676305</v>
      </c>
      <c r="DF49" s="16">
        <v>0</v>
      </c>
      <c r="DG49" s="16">
        <v>0</v>
      </c>
      <c r="DH49" s="16">
        <v>0</v>
      </c>
      <c r="DI49" s="16">
        <v>0</v>
      </c>
      <c r="DJ49" s="16">
        <v>0</v>
      </c>
      <c r="DK49" s="16">
        <v>0</v>
      </c>
      <c r="DL49" s="16">
        <v>0</v>
      </c>
      <c r="DM49" s="16">
        <v>0</v>
      </c>
      <c r="DN49" s="16">
        <v>0</v>
      </c>
      <c r="DO49" s="16">
        <v>0</v>
      </c>
      <c r="DP49" s="16">
        <v>0</v>
      </c>
      <c r="DQ49" s="16">
        <v>1</v>
      </c>
      <c r="DR49" s="16">
        <v>0</v>
      </c>
      <c r="DS49" s="16">
        <v>0</v>
      </c>
      <c r="DT49" s="16">
        <v>0</v>
      </c>
      <c r="DU49" s="16">
        <v>0</v>
      </c>
      <c r="DV49" s="16">
        <v>0</v>
      </c>
      <c r="DW49" s="16">
        <v>0</v>
      </c>
      <c r="DX49" s="16">
        <v>0</v>
      </c>
      <c r="DY49" s="16">
        <v>0</v>
      </c>
      <c r="DZ49" s="3" t="s">
        <v>400</v>
      </c>
      <c r="EA49" s="3" t="s">
        <v>400</v>
      </c>
      <c r="EB49" s="50">
        <v>2.4557577297297297</v>
      </c>
      <c r="EC49" s="55">
        <v>2455757.7297297297</v>
      </c>
      <c r="ED49" s="55">
        <v>3416654</v>
      </c>
      <c r="EE49" s="57">
        <v>1713103.9999150811</v>
      </c>
      <c r="EF49" s="57">
        <v>1703550.0000849192</v>
      </c>
      <c r="EG49" s="55">
        <v>1105561.8714551723</v>
      </c>
      <c r="EH49" s="21">
        <v>128800.00000000001</v>
      </c>
      <c r="EI49" s="57">
        <v>63884.80000000001</v>
      </c>
      <c r="EJ49" s="57">
        <v>64915.200000000004</v>
      </c>
      <c r="EK49" s="59">
        <v>3.8</v>
      </c>
      <c r="EL49" s="60">
        <v>0.496</v>
      </c>
      <c r="EM49" s="56">
        <v>0.504</v>
      </c>
      <c r="EN49" s="30">
        <f t="shared" si="27"/>
        <v>1.8847999999999998</v>
      </c>
      <c r="EO49" s="30">
        <f t="shared" si="28"/>
        <v>1.9152</v>
      </c>
      <c r="EP49" s="57">
        <f t="shared" si="29"/>
        <v>1649219.199915081</v>
      </c>
      <c r="EQ49" s="57">
        <f t="shared" si="30"/>
        <v>1638634.8000849192</v>
      </c>
      <c r="ER49" s="56">
        <f t="shared" si="31"/>
        <v>1.0064592792912816</v>
      </c>
      <c r="ES49" s="31">
        <v>50</v>
      </c>
      <c r="ET49" s="31">
        <v>2</v>
      </c>
      <c r="EU49" s="18">
        <v>1.6</v>
      </c>
      <c r="EV49" s="55">
        <v>0</v>
      </c>
      <c r="EW49" s="55">
        <v>0</v>
      </c>
      <c r="EX49" s="55">
        <v>0</v>
      </c>
      <c r="EY49" s="55">
        <v>0</v>
      </c>
      <c r="EZ49" s="31">
        <v>0</v>
      </c>
      <c r="FA49" s="31">
        <v>0</v>
      </c>
      <c r="FB49" s="31">
        <v>0</v>
      </c>
      <c r="FC49" s="31">
        <v>48</v>
      </c>
      <c r="FD49" s="31">
        <v>0</v>
      </c>
      <c r="FE49" s="61">
        <v>0.68399999999999994</v>
      </c>
      <c r="FF49" s="16">
        <v>3</v>
      </c>
      <c r="FG49" s="16">
        <v>125000</v>
      </c>
      <c r="FH49" s="50">
        <v>50900.786542065354</v>
      </c>
      <c r="FI49" s="48">
        <f t="shared" si="19"/>
        <v>10.837633655112059</v>
      </c>
      <c r="FJ49" s="27">
        <v>-1.3732214725604466</v>
      </c>
      <c r="FK49" s="27">
        <v>-1.1372654648277971</v>
      </c>
      <c r="FL49" s="31">
        <v>6</v>
      </c>
      <c r="FM49" s="30">
        <v>1.3333333333333333</v>
      </c>
      <c r="FN49" s="30">
        <v>0.66666666666666663</v>
      </c>
      <c r="FO49" s="31">
        <v>8</v>
      </c>
      <c r="FP49" s="31">
        <v>4</v>
      </c>
      <c r="FQ49" s="48">
        <v>-1.8325555347211859</v>
      </c>
      <c r="FR49" s="48">
        <v>8.2194908833844893E-2</v>
      </c>
      <c r="FS49" s="48">
        <v>0.14221968487805348</v>
      </c>
      <c r="FT49" s="48">
        <v>0.17471882198747013</v>
      </c>
      <c r="FU49" s="48">
        <v>-0.51413751676992292</v>
      </c>
      <c r="FV49" s="31">
        <v>1.461478096375</v>
      </c>
      <c r="FW49" s="30">
        <v>1.0112121151111111</v>
      </c>
      <c r="FX49" s="31">
        <v>16.287073829499999</v>
      </c>
      <c r="FY49" s="31">
        <v>8.0744448397999999</v>
      </c>
      <c r="FZ49" s="31">
        <v>8.0744448397999999</v>
      </c>
      <c r="GA49" s="31">
        <v>4.7901832000000005E-2</v>
      </c>
      <c r="GB49" s="31">
        <v>5.2751199028000002</v>
      </c>
      <c r="GC49" s="31">
        <v>14.491098422799999</v>
      </c>
      <c r="GD49" s="31">
        <v>5.1611420160000003</v>
      </c>
      <c r="GE49" s="31">
        <v>19.6522404388</v>
      </c>
      <c r="GF49" s="31">
        <v>1.5868093140157755</v>
      </c>
      <c r="GG49" s="31">
        <v>53.242463409999999</v>
      </c>
      <c r="GH49" s="21">
        <v>77.3</v>
      </c>
      <c r="GI49" s="44">
        <v>-1.1131178339117851</v>
      </c>
    </row>
    <row r="50" spans="1:191" ht="14" customHeight="1" x14ac:dyDescent="0.15">
      <c r="A50" s="16" t="s">
        <v>551</v>
      </c>
      <c r="B50" s="21" t="s">
        <v>838</v>
      </c>
      <c r="C50" s="33">
        <v>1.1486486486486487</v>
      </c>
      <c r="D50" s="20">
        <v>1</v>
      </c>
      <c r="E50" s="20">
        <v>1</v>
      </c>
      <c r="F50" s="20">
        <v>1</v>
      </c>
      <c r="G50" s="20">
        <v>1</v>
      </c>
      <c r="H50" s="31">
        <v>10</v>
      </c>
      <c r="I50" s="31">
        <v>10</v>
      </c>
      <c r="J50" s="31">
        <v>10</v>
      </c>
      <c r="K50" s="31">
        <v>10</v>
      </c>
      <c r="L50" s="31">
        <v>10</v>
      </c>
      <c r="M50" s="31">
        <v>10</v>
      </c>
      <c r="N50" s="31">
        <v>2.84</v>
      </c>
      <c r="O50" s="21">
        <v>95</v>
      </c>
      <c r="P50" s="55">
        <v>6467.4514934999997</v>
      </c>
      <c r="Q50" s="57">
        <v>6914.0191169</v>
      </c>
      <c r="R50" s="57">
        <v>7498.8364877000004</v>
      </c>
      <c r="S50" s="57">
        <v>10693.883915</v>
      </c>
      <c r="T50" s="57">
        <v>6222.6159829999997</v>
      </c>
      <c r="U50" s="57">
        <v>9001.9545870000002</v>
      </c>
      <c r="V50" s="55">
        <v>8271.9574900342104</v>
      </c>
      <c r="W50" s="50">
        <v>2.4922249650820469</v>
      </c>
      <c r="X50" s="31">
        <v>1.5464374082089096</v>
      </c>
      <c r="Y50" s="17">
        <v>22.212499999999999</v>
      </c>
      <c r="Z50" s="31">
        <v>22.624860977499999</v>
      </c>
      <c r="AA50" s="26">
        <v>48.9</v>
      </c>
      <c r="AB50" s="49">
        <v>0</v>
      </c>
      <c r="AC50" s="49">
        <v>1E-3</v>
      </c>
      <c r="AD50" s="48">
        <v>1.6573604092702703</v>
      </c>
      <c r="AE50" s="48">
        <v>1.6573604092702703</v>
      </c>
      <c r="AF50" s="55">
        <v>1120.3055555555557</v>
      </c>
      <c r="AG50" s="55">
        <f t="shared" si="18"/>
        <v>1120305.5555555557</v>
      </c>
      <c r="AH50" s="50">
        <v>0.35726835441376248</v>
      </c>
      <c r="AI50" s="39">
        <v>0</v>
      </c>
      <c r="AJ50" s="39">
        <v>0</v>
      </c>
      <c r="AK50" s="39">
        <v>0</v>
      </c>
      <c r="AL50" s="39">
        <v>0</v>
      </c>
      <c r="AM50" s="40">
        <v>4.8808812940243425E-2</v>
      </c>
      <c r="AN50" s="40">
        <v>0</v>
      </c>
      <c r="AO50" s="41">
        <v>0.2068328975047681</v>
      </c>
      <c r="AP50" s="39">
        <f t="shared" si="21"/>
        <v>0.22550791418018021</v>
      </c>
      <c r="AQ50" s="40">
        <v>4.8808812940243425E-2</v>
      </c>
      <c r="AR50" s="40">
        <v>0</v>
      </c>
      <c r="AS50" s="41">
        <v>0.2068328975047681</v>
      </c>
      <c r="AT50" s="39">
        <f t="shared" si="22"/>
        <v>6.8944299168256035E-2</v>
      </c>
      <c r="AU50" s="39">
        <v>3</v>
      </c>
      <c r="AV50" s="48">
        <v>0.6765237425405406</v>
      </c>
      <c r="AW50" s="55">
        <f t="shared" si="23"/>
        <v>0</v>
      </c>
      <c r="AX50" s="48">
        <v>0.6765237425405406</v>
      </c>
      <c r="AY50" s="48">
        <v>0.66841605437837825</v>
      </c>
      <c r="AZ50" s="48">
        <v>1.344939796918919</v>
      </c>
      <c r="BA50" s="56">
        <v>0.36910964823421061</v>
      </c>
      <c r="BB50" s="31">
        <f t="shared" si="24"/>
        <v>0.2497114406312306</v>
      </c>
      <c r="BC50" s="31">
        <f t="shared" si="25"/>
        <v>0.2467188147057022</v>
      </c>
      <c r="BD50" s="31">
        <f t="shared" si="26"/>
        <v>0.49643025533693286</v>
      </c>
      <c r="BE50" s="31">
        <v>2.1537906646072029</v>
      </c>
      <c r="BF50" s="49">
        <v>3.203137E-3</v>
      </c>
      <c r="BG50" s="49">
        <v>3.203137E-3</v>
      </c>
      <c r="BH50" s="49">
        <v>0.19350000000000001</v>
      </c>
      <c r="BI50" s="49">
        <v>3.203137E-3</v>
      </c>
      <c r="BJ50" s="49">
        <v>3.203137E-3</v>
      </c>
      <c r="BK50" s="16">
        <v>0</v>
      </c>
      <c r="BL50" s="50">
        <v>43.1</v>
      </c>
      <c r="BM50" s="16">
        <v>77.399999999999991</v>
      </c>
      <c r="BN50" s="50">
        <v>24.683061236728758</v>
      </c>
      <c r="BO50" s="9">
        <v>0.68500000000000005</v>
      </c>
      <c r="BP50" s="9">
        <v>0.52600000000000002</v>
      </c>
      <c r="BQ50" s="53">
        <v>0.50059336899999995</v>
      </c>
      <c r="BR50" s="6">
        <v>51</v>
      </c>
      <c r="BS50" s="11">
        <v>62</v>
      </c>
      <c r="BT50" s="48">
        <v>49.159961563637388</v>
      </c>
      <c r="BU50" s="56">
        <v>1.05</v>
      </c>
      <c r="BV50" s="16">
        <v>25</v>
      </c>
      <c r="BW50" s="16">
        <v>20</v>
      </c>
      <c r="BX50" s="16">
        <v>22</v>
      </c>
      <c r="BY50" s="16">
        <v>19</v>
      </c>
      <c r="BZ50" s="16">
        <v>15</v>
      </c>
      <c r="CA50" s="16">
        <v>17</v>
      </c>
      <c r="CB50" s="16">
        <v>15</v>
      </c>
      <c r="CC50" s="16">
        <v>12</v>
      </c>
      <c r="CD50" s="16">
        <v>13</v>
      </c>
      <c r="CE50" s="16">
        <v>13</v>
      </c>
      <c r="CF50" s="16">
        <v>11</v>
      </c>
      <c r="CG50" s="16">
        <v>12</v>
      </c>
      <c r="CH50" s="16">
        <v>12</v>
      </c>
      <c r="CI50" s="16">
        <v>10</v>
      </c>
      <c r="CJ50" s="16">
        <v>11</v>
      </c>
      <c r="CK50" s="49">
        <v>0.83333333333333337</v>
      </c>
      <c r="CL50" s="54">
        <v>0.92662840802912694</v>
      </c>
      <c r="CM50" s="56">
        <v>1.0629625354503973</v>
      </c>
      <c r="CN50" s="56">
        <v>1.014097174207264</v>
      </c>
      <c r="CO50" s="6">
        <v>30</v>
      </c>
      <c r="CP50" s="14">
        <v>30</v>
      </c>
      <c r="CQ50" s="14">
        <v>44</v>
      </c>
      <c r="CR50" s="4">
        <v>67</v>
      </c>
      <c r="CS50" s="7"/>
      <c r="CT50" s="6">
        <v>90</v>
      </c>
      <c r="CU50" s="6">
        <v>94</v>
      </c>
      <c r="CV50" s="9">
        <v>1.0048889403109105</v>
      </c>
      <c r="CW50" s="13">
        <v>54.4</v>
      </c>
      <c r="CX50" s="13">
        <v>52.81</v>
      </c>
      <c r="CY50" s="9">
        <v>1.0301079341033894</v>
      </c>
      <c r="CZ50" s="34">
        <v>29</v>
      </c>
      <c r="DA50" s="9">
        <v>0.58299999999999996</v>
      </c>
      <c r="DB50" s="13">
        <v>36.840000000000003</v>
      </c>
      <c r="DC50" s="13">
        <v>48.784289999999999</v>
      </c>
      <c r="DD50" s="13">
        <v>84.189679999999996</v>
      </c>
      <c r="DE50" s="9">
        <v>0.57945688830269937</v>
      </c>
      <c r="DF50" s="16">
        <v>0</v>
      </c>
      <c r="DG50" s="16">
        <v>1</v>
      </c>
      <c r="DH50" s="16">
        <v>0</v>
      </c>
      <c r="DI50" s="16">
        <v>0</v>
      </c>
      <c r="DJ50" s="16">
        <v>0</v>
      </c>
      <c r="DK50" s="16">
        <v>0</v>
      </c>
      <c r="DL50" s="16">
        <v>0</v>
      </c>
      <c r="DM50" s="16">
        <v>0</v>
      </c>
      <c r="DN50" s="16">
        <v>0</v>
      </c>
      <c r="DO50" s="16">
        <v>0</v>
      </c>
      <c r="DP50" s="16">
        <v>0</v>
      </c>
      <c r="DQ50" s="16">
        <v>0</v>
      </c>
      <c r="DR50" s="16">
        <v>0</v>
      </c>
      <c r="DS50" s="16">
        <v>0</v>
      </c>
      <c r="DT50" s="16">
        <v>0</v>
      </c>
      <c r="DU50" s="16">
        <v>0</v>
      </c>
      <c r="DV50" s="16">
        <v>0</v>
      </c>
      <c r="DW50" s="16">
        <v>0</v>
      </c>
      <c r="DX50" s="16">
        <v>0</v>
      </c>
      <c r="DY50" s="16">
        <v>0</v>
      </c>
      <c r="DZ50" s="3" t="s">
        <v>401</v>
      </c>
      <c r="EA50" s="3" t="s">
        <v>79</v>
      </c>
      <c r="EB50" s="50">
        <v>3.1357536756756756</v>
      </c>
      <c r="EC50" s="55">
        <v>3135753.6756756757</v>
      </c>
      <c r="ED50" s="55">
        <v>4328362</v>
      </c>
      <c r="EE50" s="57">
        <v>2128114.9998141713</v>
      </c>
      <c r="EF50" s="57">
        <v>2200247.0001858291</v>
      </c>
      <c r="EG50" s="55">
        <v>1372811.7867448276</v>
      </c>
      <c r="EH50" s="21">
        <v>442600</v>
      </c>
      <c r="EI50" s="57">
        <v>220414.8</v>
      </c>
      <c r="EJ50" s="57">
        <v>222185.2</v>
      </c>
      <c r="EK50" s="59">
        <v>10.199999999999999</v>
      </c>
      <c r="EL50" s="60">
        <v>0.498</v>
      </c>
      <c r="EM50" s="56">
        <v>0.502</v>
      </c>
      <c r="EN50" s="30">
        <f t="shared" si="27"/>
        <v>5.0795999999999992</v>
      </c>
      <c r="EO50" s="30">
        <f t="shared" si="28"/>
        <v>5.1204000000000001</v>
      </c>
      <c r="EP50" s="57">
        <f t="shared" si="29"/>
        <v>1907700.1998141713</v>
      </c>
      <c r="EQ50" s="57">
        <f t="shared" si="30"/>
        <v>1978061.8001858292</v>
      </c>
      <c r="ER50" s="56">
        <f t="shared" si="31"/>
        <v>0.96442901816058135</v>
      </c>
      <c r="ES50" s="31">
        <v>92</v>
      </c>
      <c r="ET50" s="31">
        <v>0</v>
      </c>
      <c r="EU50" s="18">
        <v>0.5</v>
      </c>
      <c r="EV50" s="55">
        <v>0</v>
      </c>
      <c r="EW50" s="55">
        <v>0</v>
      </c>
      <c r="EX50" s="55">
        <v>0</v>
      </c>
      <c r="EY50" s="55">
        <v>0</v>
      </c>
      <c r="EZ50" s="31">
        <v>0</v>
      </c>
      <c r="FA50" s="31">
        <v>0</v>
      </c>
      <c r="FB50" s="31">
        <v>0</v>
      </c>
      <c r="FC50" s="31">
        <v>4.8</v>
      </c>
      <c r="FD50" s="31">
        <v>3.2</v>
      </c>
      <c r="FE50" s="61">
        <v>0.45799999999999996</v>
      </c>
      <c r="FF50" s="16">
        <v>0</v>
      </c>
      <c r="FG50" s="16">
        <v>0</v>
      </c>
      <c r="FH50" s="50">
        <v>0.1</v>
      </c>
      <c r="FI50" s="48">
        <f t="shared" si="19"/>
        <v>-2.3025850929940455</v>
      </c>
      <c r="FJ50" s="27">
        <v>0.85699775216735119</v>
      </c>
      <c r="FK50" s="27">
        <v>0.7855026272896134</v>
      </c>
      <c r="FL50" s="31">
        <v>0.1</v>
      </c>
      <c r="FM50" s="30">
        <v>0</v>
      </c>
      <c r="FN50" s="30">
        <v>0</v>
      </c>
      <c r="FO50" s="31">
        <v>0.1</v>
      </c>
      <c r="FP50" s="31">
        <v>0.1</v>
      </c>
      <c r="FQ50" s="48">
        <v>0.80265502616216045</v>
      </c>
      <c r="FR50" s="48">
        <v>0.72099727080968612</v>
      </c>
      <c r="FS50" s="48">
        <v>0.7277666967310078</v>
      </c>
      <c r="FT50" s="48">
        <v>0.63460134868262663</v>
      </c>
      <c r="FU50" s="48">
        <v>0.7343045939350189</v>
      </c>
      <c r="FV50" s="31">
        <v>0</v>
      </c>
      <c r="FW50" s="30">
        <v>0.7771086617894738</v>
      </c>
      <c r="FX50" s="31">
        <v>13.789897202500001</v>
      </c>
      <c r="FY50" s="31">
        <v>15.81338397</v>
      </c>
      <c r="FZ50" s="31">
        <v>15.81338397</v>
      </c>
      <c r="GA50" s="31">
        <v>0.18903777699999999</v>
      </c>
      <c r="GB50" s="31">
        <v>5.0817518980000003</v>
      </c>
      <c r="GC50" s="31">
        <v>36.749682249999999</v>
      </c>
      <c r="GD50" s="31">
        <v>17.376394959999999</v>
      </c>
      <c r="GE50" s="31">
        <v>54.126077209999998</v>
      </c>
      <c r="GF50" s="31">
        <v>8.559164417115964</v>
      </c>
      <c r="GG50" s="31">
        <v>78.537463410000001</v>
      </c>
      <c r="GH50" s="21">
        <v>10.4</v>
      </c>
      <c r="GI50" s="44">
        <v>0.48397284479974523</v>
      </c>
    </row>
    <row r="51" spans="1:191" ht="14" customHeight="1" x14ac:dyDescent="0.15">
      <c r="A51" s="16" t="s">
        <v>555</v>
      </c>
      <c r="B51" s="21" t="s">
        <v>839</v>
      </c>
      <c r="C51" s="33">
        <v>5.5</v>
      </c>
      <c r="D51" s="20">
        <v>5.9</v>
      </c>
      <c r="E51" s="20">
        <v>5.666666666666667</v>
      </c>
      <c r="F51" s="20">
        <v>5.5</v>
      </c>
      <c r="G51" s="20">
        <v>5.5</v>
      </c>
      <c r="H51" s="31">
        <v>-5.7750000000000004</v>
      </c>
      <c r="I51" s="31">
        <v>-5.6052631578947372</v>
      </c>
      <c r="J51" s="31">
        <v>0</v>
      </c>
      <c r="K51" s="31">
        <v>0</v>
      </c>
      <c r="L51" s="31">
        <v>0</v>
      </c>
      <c r="M51" s="31">
        <v>0</v>
      </c>
      <c r="N51" s="31">
        <v>3.44</v>
      </c>
      <c r="O51" s="21">
        <v>0</v>
      </c>
      <c r="P51" s="55">
        <v>2470.7263923</v>
      </c>
      <c r="Q51" s="57">
        <v>2579.7081800999999</v>
      </c>
      <c r="R51" s="57">
        <v>2890.6658738000001</v>
      </c>
      <c r="S51" s="57">
        <v>2315.9578489</v>
      </c>
      <c r="T51" s="57">
        <v>1896.5104020000001</v>
      </c>
      <c r="U51" s="57">
        <v>1560.0560250000001</v>
      </c>
      <c r="V51" s="55">
        <v>2663.3736919947369</v>
      </c>
      <c r="W51" s="50">
        <v>-1.2935200642866171</v>
      </c>
      <c r="X51" s="31">
        <v>-0.41767302508626458</v>
      </c>
      <c r="Y51" s="17"/>
      <c r="Z51" s="31">
        <v>37.129496891666669</v>
      </c>
      <c r="AA51" s="26">
        <v>48.4</v>
      </c>
      <c r="AB51" s="49">
        <v>2.8754793000000001E-2</v>
      </c>
      <c r="AC51" s="49">
        <v>2.8754793000000001E-2</v>
      </c>
      <c r="AD51" s="48">
        <v>4.2142109585945935</v>
      </c>
      <c r="AE51" s="48">
        <v>4.2142109585945935</v>
      </c>
      <c r="AF51" s="55">
        <v>4529.7222222222226</v>
      </c>
      <c r="AG51" s="55">
        <f t="shared" si="18"/>
        <v>4529722.2222222229</v>
      </c>
      <c r="AH51" s="50">
        <v>0.35307246851438862</v>
      </c>
      <c r="AI51" s="39">
        <v>38.765315001263851</v>
      </c>
      <c r="AJ51" s="39">
        <v>190.37758123529866</v>
      </c>
      <c r="AK51" s="39">
        <v>463.64185960899721</v>
      </c>
      <c r="AL51" s="39">
        <v>230.92825194851991</v>
      </c>
      <c r="AM51" s="40">
        <v>0</v>
      </c>
      <c r="AN51" s="40">
        <v>0</v>
      </c>
      <c r="AO51" s="41">
        <v>0</v>
      </c>
      <c r="AP51" s="39">
        <f t="shared" si="21"/>
        <v>158.9409798449478</v>
      </c>
      <c r="AQ51" s="40">
        <v>38.765315001263851</v>
      </c>
      <c r="AR51" s="40">
        <v>190.37758123529866</v>
      </c>
      <c r="AS51" s="41">
        <v>463.64185960899721</v>
      </c>
      <c r="AT51" s="39">
        <f t="shared" si="22"/>
        <v>76.380965412187507</v>
      </c>
      <c r="AU51" s="39">
        <v>3</v>
      </c>
      <c r="AV51" s="48">
        <v>13.181079925846156</v>
      </c>
      <c r="AW51" s="55">
        <f t="shared" si="23"/>
        <v>0</v>
      </c>
      <c r="AX51" s="48">
        <v>13.181079925846156</v>
      </c>
      <c r="AY51" s="48">
        <v>0.28410525523076924</v>
      </c>
      <c r="AZ51" s="48">
        <v>13.465185181076926</v>
      </c>
      <c r="BA51" s="56">
        <v>0.39798526797368416</v>
      </c>
      <c r="BB51" s="31">
        <f t="shared" si="24"/>
        <v>5.2458756264704309</v>
      </c>
      <c r="BC51" s="31">
        <f t="shared" si="25"/>
        <v>0.11306970613574963</v>
      </c>
      <c r="BD51" s="31">
        <f t="shared" si="26"/>
        <v>5.3589453326061811</v>
      </c>
      <c r="BE51" s="31">
        <v>9.5731562912007746</v>
      </c>
      <c r="BF51" s="49">
        <v>0.15960572000000001</v>
      </c>
      <c r="BG51" s="49">
        <v>0.15960572000000001</v>
      </c>
      <c r="BH51" s="49">
        <v>0.29320000000000002</v>
      </c>
      <c r="BI51" s="49">
        <v>0.18836051200000001</v>
      </c>
      <c r="BJ51" s="49">
        <v>0.18836051200000001</v>
      </c>
      <c r="BK51" s="16">
        <v>0</v>
      </c>
      <c r="BL51" s="50">
        <v>7.6</v>
      </c>
      <c r="BM51" s="16">
        <v>10.8</v>
      </c>
      <c r="BN51" s="50">
        <v>0.8418137962739578</v>
      </c>
      <c r="BO51" s="9"/>
      <c r="BP51" s="9">
        <v>0.74399999999999999</v>
      </c>
      <c r="BQ51" s="53">
        <v>0.76484346199999997</v>
      </c>
      <c r="BR51" s="6">
        <v>130</v>
      </c>
      <c r="BS51" s="11">
        <v>149</v>
      </c>
      <c r="BT51" s="48">
        <v>48.386333104999615</v>
      </c>
      <c r="BU51" s="56">
        <v>1.022</v>
      </c>
      <c r="BV51" s="16">
        <v>157</v>
      </c>
      <c r="BW51" s="16">
        <v>143</v>
      </c>
      <c r="BX51" s="16">
        <v>150</v>
      </c>
      <c r="BY51" s="16">
        <v>154</v>
      </c>
      <c r="BZ51" s="16">
        <v>140</v>
      </c>
      <c r="CA51" s="16">
        <v>147</v>
      </c>
      <c r="CB51" s="16">
        <v>144</v>
      </c>
      <c r="CC51" s="16">
        <v>131</v>
      </c>
      <c r="CD51" s="16">
        <v>138</v>
      </c>
      <c r="CE51" s="16">
        <v>128</v>
      </c>
      <c r="CF51" s="16">
        <v>117</v>
      </c>
      <c r="CG51" s="16">
        <v>122</v>
      </c>
      <c r="CH51" s="16">
        <v>119</v>
      </c>
      <c r="CI51" s="16">
        <v>109</v>
      </c>
      <c r="CJ51" s="16">
        <v>114</v>
      </c>
      <c r="CK51" s="49">
        <v>0.91596638655462181</v>
      </c>
      <c r="CL51" s="54">
        <v>0.98163353363667982</v>
      </c>
      <c r="CM51" s="56">
        <v>1.0549605680960603</v>
      </c>
      <c r="CN51" s="56">
        <v>1.0133913938879959</v>
      </c>
      <c r="CO51" s="6">
        <v>810</v>
      </c>
      <c r="CP51" s="14">
        <v>810</v>
      </c>
      <c r="CQ51" s="14">
        <v>470</v>
      </c>
      <c r="CR51" s="4">
        <v>129.9</v>
      </c>
      <c r="CS51" s="7">
        <v>12.9</v>
      </c>
      <c r="CT51" s="6">
        <v>85</v>
      </c>
      <c r="CU51" s="6">
        <v>57</v>
      </c>
      <c r="CV51" s="9">
        <v>0.66316153102395725</v>
      </c>
      <c r="CW51" s="13">
        <v>13.6</v>
      </c>
      <c r="CX51" s="13">
        <v>25.2</v>
      </c>
      <c r="CY51" s="9">
        <v>0.53968253968253965</v>
      </c>
      <c r="CZ51" s="34">
        <v>13</v>
      </c>
      <c r="DA51" s="9">
        <v>9.7000000000000003E-2</v>
      </c>
      <c r="DB51" s="13">
        <v>8.8699999999999992</v>
      </c>
      <c r="DC51" s="13">
        <v>51.250709999999998</v>
      </c>
      <c r="DD51" s="13">
        <v>82.388949999999994</v>
      </c>
      <c r="DE51" s="9">
        <v>0.6220580551154008</v>
      </c>
      <c r="DF51" s="16">
        <v>0</v>
      </c>
      <c r="DG51" s="16">
        <v>0</v>
      </c>
      <c r="DH51" s="16">
        <v>0</v>
      </c>
      <c r="DI51" s="16">
        <v>0</v>
      </c>
      <c r="DJ51" s="16">
        <v>0</v>
      </c>
      <c r="DK51" s="16">
        <v>0</v>
      </c>
      <c r="DL51" s="16">
        <v>0</v>
      </c>
      <c r="DM51" s="16">
        <v>0</v>
      </c>
      <c r="DN51" s="16">
        <v>0</v>
      </c>
      <c r="DO51" s="16">
        <v>0</v>
      </c>
      <c r="DP51" s="16">
        <v>0</v>
      </c>
      <c r="DQ51" s="16">
        <v>1</v>
      </c>
      <c r="DR51" s="16">
        <v>0</v>
      </c>
      <c r="DS51" s="16">
        <v>0</v>
      </c>
      <c r="DT51" s="16">
        <v>0</v>
      </c>
      <c r="DU51" s="16">
        <v>0</v>
      </c>
      <c r="DV51" s="16">
        <v>0</v>
      </c>
      <c r="DW51" s="16">
        <v>0</v>
      </c>
      <c r="DX51" s="16">
        <v>0</v>
      </c>
      <c r="DY51" s="16">
        <v>0</v>
      </c>
      <c r="DZ51" s="3" t="s">
        <v>400</v>
      </c>
      <c r="EA51" s="3" t="s">
        <v>400</v>
      </c>
      <c r="EB51" s="50">
        <v>12.829440486486487</v>
      </c>
      <c r="EC51" s="55">
        <v>12829440.486486487</v>
      </c>
      <c r="ED51" s="55">
        <v>19244866</v>
      </c>
      <c r="EE51" s="57">
        <v>9401908.9999521729</v>
      </c>
      <c r="EF51" s="57">
        <v>9842957.0000478271</v>
      </c>
      <c r="EG51" s="55">
        <v>5516305.8491724133</v>
      </c>
      <c r="EH51" s="21">
        <v>2371300</v>
      </c>
      <c r="EI51" s="57">
        <v>1069456.3</v>
      </c>
      <c r="EJ51" s="57">
        <v>1301843.7</v>
      </c>
      <c r="EK51" s="59">
        <v>12.3</v>
      </c>
      <c r="EL51" s="60">
        <v>0.45100000000000001</v>
      </c>
      <c r="EM51" s="56">
        <v>0.54899999999999993</v>
      </c>
      <c r="EN51" s="30">
        <f t="shared" si="27"/>
        <v>5.5473000000000008</v>
      </c>
      <c r="EO51" s="30">
        <f t="shared" si="28"/>
        <v>6.7526999999999999</v>
      </c>
      <c r="EP51" s="57">
        <f t="shared" si="29"/>
        <v>8332452.699952173</v>
      </c>
      <c r="EQ51" s="57">
        <f t="shared" si="30"/>
        <v>8541113.3000478279</v>
      </c>
      <c r="ER51" s="56">
        <f t="shared" si="31"/>
        <v>0.97556985924838557</v>
      </c>
      <c r="ES51" s="31">
        <v>0</v>
      </c>
      <c r="ET51" s="31">
        <v>38.6</v>
      </c>
      <c r="EU51" s="18">
        <v>36.700000000000003</v>
      </c>
      <c r="EV51" s="55">
        <v>0</v>
      </c>
      <c r="EW51" s="55">
        <v>0</v>
      </c>
      <c r="EX51" s="55">
        <v>1</v>
      </c>
      <c r="EY51" s="55">
        <v>0</v>
      </c>
      <c r="EZ51" s="31">
        <v>0</v>
      </c>
      <c r="FA51" s="31">
        <v>0</v>
      </c>
      <c r="FB51" s="31">
        <v>0</v>
      </c>
      <c r="FC51" s="31">
        <v>11.899999999999999</v>
      </c>
      <c r="FD51" s="31">
        <v>16.7</v>
      </c>
      <c r="FE51" s="61">
        <v>0.89600000000000002</v>
      </c>
      <c r="FF51" s="16">
        <v>1</v>
      </c>
      <c r="FG51" s="16">
        <v>3000</v>
      </c>
      <c r="FH51" s="50">
        <v>233.83716563165493</v>
      </c>
      <c r="FI51" s="48">
        <f t="shared" si="19"/>
        <v>5.4546249997564509</v>
      </c>
      <c r="FJ51" s="27">
        <v>-1.1656465800929936</v>
      </c>
      <c r="FK51" s="27">
        <v>-1.5883321564047244</v>
      </c>
      <c r="FL51" s="31">
        <v>3</v>
      </c>
      <c r="FM51" s="30">
        <v>1</v>
      </c>
      <c r="FN51" s="30">
        <v>0</v>
      </c>
      <c r="FO51" s="31">
        <v>3</v>
      </c>
      <c r="FP51" s="31">
        <v>0.1</v>
      </c>
      <c r="FQ51" s="48">
        <v>-0.75301785503346463</v>
      </c>
      <c r="FR51" s="48">
        <v>0.40700966916054382</v>
      </c>
      <c r="FS51" s="48">
        <v>0.5128190594685309</v>
      </c>
      <c r="FT51" s="48">
        <v>0.63460134868262663</v>
      </c>
      <c r="FU51" s="48">
        <v>-0.1573839868252975</v>
      </c>
      <c r="FV51" s="31">
        <v>1.3508792893076924</v>
      </c>
      <c r="FW51" s="30">
        <v>0.26304327249999998</v>
      </c>
      <c r="FX51" s="31">
        <v>10.033196388</v>
      </c>
      <c r="FY51" s="31">
        <v>14.321450067999999</v>
      </c>
      <c r="FZ51" s="31">
        <v>14.321450067999999</v>
      </c>
      <c r="GA51" s="31">
        <v>21.915711126666665</v>
      </c>
      <c r="GB51" s="31">
        <v>44.580929946666657</v>
      </c>
      <c r="GC51" s="31">
        <v>15.558668444</v>
      </c>
      <c r="GD51" s="31">
        <v>19.804852476666667</v>
      </c>
      <c r="GE51" s="31">
        <v>35.363520920666666</v>
      </c>
      <c r="GF51" s="31">
        <v>5.0645689909400096</v>
      </c>
      <c r="GG51" s="31">
        <v>56.065756100000002</v>
      </c>
      <c r="GH51" s="21">
        <v>89.2</v>
      </c>
      <c r="GI51" s="44">
        <v>-1.1989333649131146</v>
      </c>
    </row>
    <row r="52" spans="1:191" ht="14" customHeight="1" x14ac:dyDescent="0.15">
      <c r="A52" s="16" t="s">
        <v>539</v>
      </c>
      <c r="B52" s="21" t="s">
        <v>840</v>
      </c>
      <c r="C52" s="33">
        <v>2.9210526315789473</v>
      </c>
      <c r="D52" s="20">
        <v>1.9</v>
      </c>
      <c r="E52" s="20">
        <v>1.8333333333333333</v>
      </c>
      <c r="F52" s="20">
        <v>1.75</v>
      </c>
      <c r="G52" s="20">
        <v>1.5</v>
      </c>
      <c r="H52" s="31">
        <v>2.8421052631578947</v>
      </c>
      <c r="I52" s="31">
        <v>2.8421052631578947</v>
      </c>
      <c r="J52" s="31">
        <v>9</v>
      </c>
      <c r="K52" s="31">
        <v>9</v>
      </c>
      <c r="L52" s="31">
        <v>9</v>
      </c>
      <c r="M52" s="31">
        <v>9</v>
      </c>
      <c r="N52" s="31">
        <v>2</v>
      </c>
      <c r="O52" s="21">
        <v>18</v>
      </c>
      <c r="P52" s="55"/>
      <c r="Q52" s="57"/>
      <c r="R52" s="57">
        <v>10842.259153000001</v>
      </c>
      <c r="S52" s="57">
        <v>12466.796004</v>
      </c>
      <c r="T52" s="57">
        <v>13325.53667</v>
      </c>
      <c r="U52" s="57">
        <v>15200.1648</v>
      </c>
      <c r="V52" s="55">
        <v>10022.137068733333</v>
      </c>
      <c r="W52" s="50">
        <v>0.88135476163633519</v>
      </c>
      <c r="X52" s="31"/>
      <c r="Y52" s="17">
        <v>29.5625</v>
      </c>
      <c r="Z52" s="31">
        <v>11.1299451943125</v>
      </c>
      <c r="AA52" s="26">
        <v>29</v>
      </c>
      <c r="AB52" s="49">
        <v>9.6558979999999996E-3</v>
      </c>
      <c r="AC52" s="49">
        <v>9.6558979999999996E-3</v>
      </c>
      <c r="AD52" s="48">
        <v>0.36251790829374997</v>
      </c>
      <c r="AE52" s="48">
        <v>0.36251790829374997</v>
      </c>
      <c r="AF52" s="55">
        <v>4094.6666666666665</v>
      </c>
      <c r="AG52" s="55">
        <f t="shared" si="18"/>
        <v>4094666.6666666665</v>
      </c>
      <c r="AH52" s="50">
        <v>0.89769250672023093</v>
      </c>
      <c r="AI52" s="39"/>
      <c r="AJ52" s="39">
        <v>1222.6686363104959</v>
      </c>
      <c r="AK52" s="39">
        <v>1922.5195347625556</v>
      </c>
      <c r="AL52" s="39">
        <v>1572.5940855365257</v>
      </c>
      <c r="AM52" s="40"/>
      <c r="AN52" s="40">
        <v>0</v>
      </c>
      <c r="AO52" s="41">
        <v>0</v>
      </c>
      <c r="AP52" s="39">
        <f>AVERAGE(AK52,AN52)</f>
        <v>961.25976738127781</v>
      </c>
      <c r="AQ52" s="40"/>
      <c r="AR52" s="40">
        <v>1222.6686363104959</v>
      </c>
      <c r="AS52" s="41">
        <v>1922.5195347625556</v>
      </c>
      <c r="AT52" s="39">
        <f>AVERAGE(AO52,AR52)</f>
        <v>611.33431815524796</v>
      </c>
      <c r="AU52" s="39">
        <v>2</v>
      </c>
      <c r="AV52" s="48">
        <v>10.263202070470589</v>
      </c>
      <c r="AW52" s="55">
        <f t="shared" si="23"/>
        <v>0</v>
      </c>
      <c r="AX52" s="48">
        <v>10.263202070470589</v>
      </c>
      <c r="AY52" s="48">
        <v>2.9915229335294127</v>
      </c>
      <c r="AZ52" s="48">
        <v>13.254725004000001</v>
      </c>
      <c r="BA52" s="56">
        <v>0.43758360031052634</v>
      </c>
      <c r="BB52" s="31">
        <f t="shared" si="24"/>
        <v>4.4910089127109689</v>
      </c>
      <c r="BC52" s="31">
        <f t="shared" si="25"/>
        <v>1.3090413756653079</v>
      </c>
      <c r="BD52" s="31">
        <f t="shared" si="26"/>
        <v>5.8000502883762763</v>
      </c>
      <c r="BE52" s="31">
        <v>6.1625681966700263</v>
      </c>
      <c r="BF52" s="49">
        <v>2.6459757E-2</v>
      </c>
      <c r="BG52" s="49">
        <v>2.6459757E-2</v>
      </c>
      <c r="BH52" s="49"/>
      <c r="BI52" s="49">
        <v>3.6115655000000003E-2</v>
      </c>
      <c r="BJ52" s="49">
        <v>3.6115655000000003E-2</v>
      </c>
      <c r="BK52" s="16">
        <v>0</v>
      </c>
      <c r="BL52" s="50">
        <v>31.7</v>
      </c>
      <c r="BM52" s="16">
        <v>37.199999999999996</v>
      </c>
      <c r="BN52" s="50">
        <v>8.1555261926064606</v>
      </c>
      <c r="BO52" s="9">
        <v>0.61799999999999999</v>
      </c>
      <c r="BP52" s="9">
        <v>0.37</v>
      </c>
      <c r="BQ52" s="53">
        <v>0.34462351299999999</v>
      </c>
      <c r="BR52" s="6">
        <v>30</v>
      </c>
      <c r="BS52" s="11">
        <v>51</v>
      </c>
      <c r="BT52" s="48">
        <v>51.781076856938633</v>
      </c>
      <c r="BU52" s="56">
        <v>1.0589999999999999</v>
      </c>
      <c r="BV52" s="16">
        <v>14</v>
      </c>
      <c r="BW52" s="16">
        <v>10</v>
      </c>
      <c r="BX52" s="16">
        <v>12</v>
      </c>
      <c r="BY52" s="16">
        <v>11</v>
      </c>
      <c r="BZ52" s="16">
        <v>8</v>
      </c>
      <c r="CA52" s="16">
        <v>10</v>
      </c>
      <c r="CB52" s="16">
        <v>8</v>
      </c>
      <c r="CC52" s="16">
        <v>7</v>
      </c>
      <c r="CD52" s="16">
        <v>8</v>
      </c>
      <c r="CE52" s="16">
        <v>7</v>
      </c>
      <c r="CF52" s="16">
        <v>6</v>
      </c>
      <c r="CG52" s="16">
        <v>7</v>
      </c>
      <c r="CH52" s="16">
        <v>7</v>
      </c>
      <c r="CI52" s="16">
        <v>4</v>
      </c>
      <c r="CJ52" s="16">
        <v>5</v>
      </c>
      <c r="CK52" s="49">
        <v>0.5714285714285714</v>
      </c>
      <c r="CL52" s="54">
        <v>0.71241437421604437</v>
      </c>
      <c r="CM52" s="56">
        <v>1.0991720131110869</v>
      </c>
      <c r="CN52" s="56">
        <v>1.0221548634200972</v>
      </c>
      <c r="CO52" s="6">
        <v>7</v>
      </c>
      <c r="CP52" s="14">
        <v>7</v>
      </c>
      <c r="CQ52" s="14">
        <v>14</v>
      </c>
      <c r="CR52" s="4">
        <v>14.1</v>
      </c>
      <c r="CS52" s="7"/>
      <c r="CT52" s="6"/>
      <c r="CU52" s="6">
        <v>100</v>
      </c>
      <c r="CV52" s="9">
        <v>0.98120569877949804</v>
      </c>
      <c r="CW52" s="13">
        <v>57.4</v>
      </c>
      <c r="CX52" s="13">
        <v>72.27</v>
      </c>
      <c r="CY52" s="9">
        <v>0.7942438079424381</v>
      </c>
      <c r="CZ52" s="34">
        <v>24</v>
      </c>
      <c r="DA52" s="9">
        <v>0.29799999999999999</v>
      </c>
      <c r="DB52" s="13">
        <v>20.92</v>
      </c>
      <c r="DC52" s="13">
        <v>58.894880000000001</v>
      </c>
      <c r="DD52" s="13">
        <v>71.666470000000004</v>
      </c>
      <c r="DE52" s="9">
        <v>0.82179127840397326</v>
      </c>
      <c r="DF52" s="16">
        <v>0</v>
      </c>
      <c r="DG52" s="16">
        <v>0</v>
      </c>
      <c r="DH52" s="16">
        <v>0</v>
      </c>
      <c r="DI52" s="16">
        <v>0</v>
      </c>
      <c r="DJ52" s="16">
        <v>1</v>
      </c>
      <c r="DK52" s="16">
        <v>0</v>
      </c>
      <c r="DL52" s="16">
        <v>0</v>
      </c>
      <c r="DM52" s="16">
        <v>0</v>
      </c>
      <c r="DN52" s="16">
        <v>0</v>
      </c>
      <c r="DO52" s="16">
        <v>0</v>
      </c>
      <c r="DP52" s="16">
        <v>0</v>
      </c>
      <c r="DQ52" s="16">
        <v>0</v>
      </c>
      <c r="DR52" s="16">
        <v>0</v>
      </c>
      <c r="DS52" s="16">
        <v>1</v>
      </c>
      <c r="DT52" s="16">
        <v>1</v>
      </c>
      <c r="DU52" s="16">
        <v>1</v>
      </c>
      <c r="DV52" s="16">
        <v>0</v>
      </c>
      <c r="DW52" s="16">
        <v>0</v>
      </c>
      <c r="DX52" s="16">
        <v>0</v>
      </c>
      <c r="DY52" s="16">
        <v>0</v>
      </c>
      <c r="DZ52" s="3" t="s">
        <v>399</v>
      </c>
      <c r="EA52" s="3" t="s">
        <v>80</v>
      </c>
      <c r="EB52" s="50">
        <v>4.5613243243243247</v>
      </c>
      <c r="EC52" s="55">
        <v>4561324.3243243247</v>
      </c>
      <c r="ED52" s="55">
        <v>4442000</v>
      </c>
      <c r="EE52" s="57">
        <v>2303393.9712668001</v>
      </c>
      <c r="EF52" s="57">
        <v>2138606.0287331999</v>
      </c>
      <c r="EG52" s="55">
        <v>2062298.8514482758</v>
      </c>
      <c r="EH52" s="21">
        <v>661400</v>
      </c>
      <c r="EI52" s="57">
        <v>350542</v>
      </c>
      <c r="EJ52" s="57">
        <v>310858</v>
      </c>
      <c r="EK52" s="59">
        <v>14.9</v>
      </c>
      <c r="EL52" s="60">
        <v>0.53</v>
      </c>
      <c r="EM52" s="56">
        <v>0.47</v>
      </c>
      <c r="EN52" s="30">
        <f t="shared" si="27"/>
        <v>7.8970000000000002</v>
      </c>
      <c r="EO52" s="30">
        <f t="shared" si="28"/>
        <v>7.0030000000000001</v>
      </c>
      <c r="EP52" s="57">
        <f t="shared" si="29"/>
        <v>1952851.9712668001</v>
      </c>
      <c r="EQ52" s="57">
        <f t="shared" si="30"/>
        <v>1827748.0287331999</v>
      </c>
      <c r="ER52" s="56">
        <f t="shared" si="31"/>
        <v>1.068447040055247</v>
      </c>
      <c r="ES52" s="31">
        <v>92.600000000000009</v>
      </c>
      <c r="ET52" s="31">
        <v>1.3</v>
      </c>
      <c r="EU52" s="18">
        <v>0.5</v>
      </c>
      <c r="EV52" s="55">
        <v>0</v>
      </c>
      <c r="EW52" s="55">
        <v>0</v>
      </c>
      <c r="EX52" s="55">
        <v>0</v>
      </c>
      <c r="EY52" s="55">
        <v>0</v>
      </c>
      <c r="EZ52" s="31">
        <v>0</v>
      </c>
      <c r="FA52" s="31">
        <v>0</v>
      </c>
      <c r="FB52" s="31">
        <v>0</v>
      </c>
      <c r="FC52" s="31">
        <v>0.89999999999999991</v>
      </c>
      <c r="FD52" s="31">
        <v>5.2</v>
      </c>
      <c r="FE52" s="61">
        <v>0.41599999999999998</v>
      </c>
      <c r="FF52" s="16">
        <v>2</v>
      </c>
      <c r="FG52" s="16">
        <v>50000</v>
      </c>
      <c r="FH52" s="50">
        <v>10961.728753503308</v>
      </c>
      <c r="FI52" s="48">
        <f t="shared" si="19"/>
        <v>9.3021652810473459</v>
      </c>
      <c r="FJ52" s="27">
        <v>0.29255333760061336</v>
      </c>
      <c r="FK52" s="27">
        <v>0.40715842641733174</v>
      </c>
      <c r="FL52" s="31">
        <v>6</v>
      </c>
      <c r="FM52" s="30">
        <v>1.6666666666666667</v>
      </c>
      <c r="FN52" s="30">
        <v>0.66666666666666663</v>
      </c>
      <c r="FO52" s="31">
        <v>10</v>
      </c>
      <c r="FP52" s="31">
        <v>4</v>
      </c>
      <c r="FQ52" s="48">
        <v>-1.5246243995701139</v>
      </c>
      <c r="FR52" s="48">
        <v>8.2194908833844893E-2</v>
      </c>
      <c r="FS52" s="48">
        <v>-6.0200649581374655E-3</v>
      </c>
      <c r="FT52" s="48">
        <v>0.17471882198747013</v>
      </c>
      <c r="FU52" s="48">
        <v>-0.1733144614579209</v>
      </c>
      <c r="FV52" s="31">
        <v>4.7791407462777791</v>
      </c>
      <c r="FW52" s="30">
        <v>3.4496779071764707</v>
      </c>
      <c r="FX52" s="31">
        <v>22.536840190499998</v>
      </c>
      <c r="FY52" s="31">
        <v>20.925953316666664</v>
      </c>
      <c r="FZ52" s="31">
        <v>21.551700550555559</v>
      </c>
      <c r="GA52" s="31"/>
      <c r="GB52" s="31">
        <v>5.4845505967777761</v>
      </c>
      <c r="GC52" s="31">
        <v>43.285912312222209</v>
      </c>
      <c r="GD52" s="31">
        <v>9.7396977838333338</v>
      </c>
      <c r="GE52" s="31">
        <v>53.025610096055544</v>
      </c>
      <c r="GF52" s="31">
        <v>11.427920703007047</v>
      </c>
      <c r="GG52" s="31">
        <v>75.244634149999996</v>
      </c>
      <c r="GH52" s="21">
        <v>5.8</v>
      </c>
      <c r="GI52" s="44">
        <v>0.1205865492418626</v>
      </c>
    </row>
    <row r="53" spans="1:191" ht="14" customHeight="1" x14ac:dyDescent="0.15">
      <c r="A53" s="16" t="s">
        <v>465</v>
      </c>
      <c r="B53" s="21" t="s">
        <v>841</v>
      </c>
      <c r="C53" s="33">
        <v>6.6756756756756754</v>
      </c>
      <c r="D53" s="20">
        <v>6.8</v>
      </c>
      <c r="E53" s="20">
        <v>6.666666666666667</v>
      </c>
      <c r="F53" s="20">
        <v>6.5</v>
      </c>
      <c r="G53" s="20">
        <v>6.5</v>
      </c>
      <c r="H53" s="31">
        <v>-7</v>
      </c>
      <c r="I53" s="31">
        <v>-7</v>
      </c>
      <c r="J53" s="31">
        <v>-7</v>
      </c>
      <c r="K53" s="31">
        <v>-7</v>
      </c>
      <c r="L53" s="31">
        <v>-7</v>
      </c>
      <c r="M53" s="31">
        <v>-7</v>
      </c>
      <c r="N53" s="31">
        <v>2.3125</v>
      </c>
      <c r="O53" s="21">
        <v>0</v>
      </c>
      <c r="P53" s="55">
        <v>5003.3517545000004</v>
      </c>
      <c r="Q53" s="57">
        <v>5508.3608536000002</v>
      </c>
      <c r="R53" s="57">
        <v>9218.7799613000007</v>
      </c>
      <c r="S53" s="57">
        <v>9008.9345006999993</v>
      </c>
      <c r="T53" s="57"/>
      <c r="U53" s="57"/>
      <c r="V53" s="55">
        <v>7760.6462873157889</v>
      </c>
      <c r="W53" s="50"/>
      <c r="X53" s="31">
        <v>2.0301253057964472</v>
      </c>
      <c r="Y53" s="17">
        <v>19.287499999999998</v>
      </c>
      <c r="Z53" s="31">
        <v>26.039945922727274</v>
      </c>
      <c r="AA53" s="26"/>
      <c r="AD53" s="48"/>
      <c r="AE53" s="49">
        <v>1E-3</v>
      </c>
      <c r="AF53" s="55">
        <v>5062.3888888888887</v>
      </c>
      <c r="AG53" s="55">
        <f t="shared" si="18"/>
        <v>5062388.888888889</v>
      </c>
      <c r="AH53" s="50">
        <v>0.48557411696362129</v>
      </c>
      <c r="AI53" s="39"/>
      <c r="AJ53" s="39"/>
      <c r="AK53" s="39"/>
      <c r="AL53" s="39"/>
      <c r="AM53" s="40"/>
      <c r="AN53" s="40"/>
      <c r="AO53" s="41"/>
      <c r="AP53" s="39"/>
      <c r="AQ53" s="40"/>
      <c r="AR53" s="40"/>
      <c r="AS53" s="41"/>
      <c r="AT53" s="39"/>
      <c r="AU53" s="39">
        <v>0</v>
      </c>
      <c r="AV53" s="48">
        <v>1.1417306202500002</v>
      </c>
      <c r="AW53" s="55">
        <f t="shared" si="23"/>
        <v>0</v>
      </c>
      <c r="AX53" s="48">
        <v>1.1417306202500002</v>
      </c>
      <c r="AY53" s="48">
        <v>21.182014230357144</v>
      </c>
      <c r="AZ53" s="48">
        <v>22.323744850607145</v>
      </c>
      <c r="BA53" s="56">
        <v>0.24356182478648647</v>
      </c>
      <c r="BB53" s="31">
        <f t="shared" si="24"/>
        <v>0.27808199328269706</v>
      </c>
      <c r="BC53" s="31">
        <f t="shared" si="25"/>
        <v>5.1591300385991099</v>
      </c>
      <c r="BD53" s="31">
        <f t="shared" si="26"/>
        <v>5.4372120318818071</v>
      </c>
      <c r="BE53" s="31">
        <v>5.4372120318818071</v>
      </c>
      <c r="BH53" s="49"/>
      <c r="BK53" s="16">
        <v>0</v>
      </c>
      <c r="BM53" s="16"/>
      <c r="BN53" s="50">
        <v>0</v>
      </c>
      <c r="BO53" s="9">
        <v>0.67600000000000005</v>
      </c>
      <c r="BP53" s="9">
        <v>0.48399999999999999</v>
      </c>
      <c r="BQ53" s="53">
        <v>0.47258942500000001</v>
      </c>
      <c r="BR53" s="6">
        <v>47</v>
      </c>
      <c r="BS53" s="11"/>
      <c r="BT53" s="48">
        <v>49.521554490112301</v>
      </c>
      <c r="BU53" s="56">
        <v>1.0569999999999999</v>
      </c>
      <c r="BV53" s="16">
        <v>15</v>
      </c>
      <c r="BW53" s="16">
        <v>11</v>
      </c>
      <c r="BX53" s="16">
        <v>13</v>
      </c>
      <c r="BY53" s="16">
        <v>13</v>
      </c>
      <c r="BZ53" s="16">
        <v>10</v>
      </c>
      <c r="CA53" s="16">
        <v>12</v>
      </c>
      <c r="CB53" s="16">
        <v>10</v>
      </c>
      <c r="CC53" s="16">
        <v>7</v>
      </c>
      <c r="CD53" s="16">
        <v>8</v>
      </c>
      <c r="CE53" s="16">
        <v>8</v>
      </c>
      <c r="CF53" s="16">
        <v>7</v>
      </c>
      <c r="CG53" s="16">
        <v>7</v>
      </c>
      <c r="CH53" s="16">
        <v>7</v>
      </c>
      <c r="CI53" s="16">
        <v>6</v>
      </c>
      <c r="CJ53" s="16">
        <v>6</v>
      </c>
      <c r="CK53" s="49">
        <v>0.8571428571428571</v>
      </c>
      <c r="CL53" s="54">
        <v>0.9207822211616018</v>
      </c>
      <c r="CM53" s="56">
        <v>1.0522954618791984</v>
      </c>
      <c r="CN53" s="56">
        <v>1.0117782962275392</v>
      </c>
      <c r="CO53" s="6">
        <v>45</v>
      </c>
      <c r="CP53" s="14">
        <v>45</v>
      </c>
      <c r="CQ53" s="14">
        <v>53</v>
      </c>
      <c r="CR53" s="4">
        <v>45.2</v>
      </c>
      <c r="CS53" s="7">
        <v>72.599999999999994</v>
      </c>
      <c r="CT53" s="6">
        <v>100</v>
      </c>
      <c r="CU53" s="6">
        <v>100</v>
      </c>
      <c r="CV53" s="9">
        <v>0.99991787996302295</v>
      </c>
      <c r="CW53" s="13">
        <v>73.900000000000006</v>
      </c>
      <c r="CX53" s="13">
        <v>80.37</v>
      </c>
      <c r="CY53" s="9">
        <v>0.91949732487246483</v>
      </c>
      <c r="CZ53" s="34">
        <v>19</v>
      </c>
      <c r="DA53" s="9">
        <v>0.75900000000000001</v>
      </c>
      <c r="DB53" s="13">
        <v>43.16</v>
      </c>
      <c r="DC53" s="13">
        <v>48.605159999999998</v>
      </c>
      <c r="DD53" s="13">
        <v>76.958849999999998</v>
      </c>
      <c r="DE53" s="9">
        <v>0.63157336680576692</v>
      </c>
      <c r="DF53" s="16">
        <v>0</v>
      </c>
      <c r="DG53" s="16">
        <v>1</v>
      </c>
      <c r="DH53" s="16">
        <v>0</v>
      </c>
      <c r="DI53" s="16">
        <v>0</v>
      </c>
      <c r="DJ53" s="16">
        <v>0</v>
      </c>
      <c r="DK53" s="16">
        <v>0</v>
      </c>
      <c r="DL53" s="16">
        <v>0</v>
      </c>
      <c r="DM53" s="16">
        <v>0</v>
      </c>
      <c r="DN53" s="16">
        <v>0</v>
      </c>
      <c r="DO53" s="16">
        <v>0</v>
      </c>
      <c r="DP53" s="16">
        <v>0</v>
      </c>
      <c r="DQ53" s="16">
        <v>0</v>
      </c>
      <c r="DR53" s="16">
        <v>0</v>
      </c>
      <c r="DS53" s="16">
        <v>0</v>
      </c>
      <c r="DT53" s="16">
        <v>1</v>
      </c>
      <c r="DU53" s="16">
        <v>0</v>
      </c>
      <c r="DV53" s="16">
        <v>0</v>
      </c>
      <c r="DW53" s="16">
        <v>0</v>
      </c>
      <c r="DX53" s="16">
        <v>0</v>
      </c>
      <c r="DY53" s="16">
        <v>0</v>
      </c>
      <c r="DZ53" s="3" t="s">
        <v>401</v>
      </c>
      <c r="EA53" s="3" t="s">
        <v>81</v>
      </c>
      <c r="EB53" s="50">
        <v>10.425573999999999</v>
      </c>
      <c r="EC53" s="55">
        <v>10425574</v>
      </c>
      <c r="ED53" s="55">
        <v>11193192</v>
      </c>
      <c r="EE53" s="57">
        <v>5579245.9994563153</v>
      </c>
      <c r="EF53" s="57">
        <v>5613946.0005436847</v>
      </c>
      <c r="EG53" s="55">
        <v>4451932.4695862075</v>
      </c>
      <c r="EH53" s="21">
        <v>15300</v>
      </c>
      <c r="EI53" s="57">
        <v>4437</v>
      </c>
      <c r="EJ53" s="57">
        <v>10863</v>
      </c>
      <c r="EK53" s="59">
        <v>0.1</v>
      </c>
      <c r="EL53" s="60">
        <v>0.28999999999999998</v>
      </c>
      <c r="EM53" s="56">
        <v>0.71</v>
      </c>
      <c r="EN53" s="30">
        <f t="shared" si="27"/>
        <v>2.8999999999999998E-2</v>
      </c>
      <c r="EO53" s="30">
        <f t="shared" si="28"/>
        <v>7.0999999999999994E-2</v>
      </c>
      <c r="EP53" s="57">
        <f t="shared" si="29"/>
        <v>5574808.9994563153</v>
      </c>
      <c r="EQ53" s="57">
        <f t="shared" si="30"/>
        <v>5603083.0005436847</v>
      </c>
      <c r="ER53" s="56">
        <f t="shared" si="31"/>
        <v>0.99495384932105668</v>
      </c>
      <c r="ES53" s="31">
        <v>65</v>
      </c>
      <c r="ET53" s="31">
        <v>0</v>
      </c>
      <c r="EU53" s="18">
        <v>0.1</v>
      </c>
      <c r="EV53" s="55">
        <v>0</v>
      </c>
      <c r="EW53" s="55">
        <v>0</v>
      </c>
      <c r="EX53" s="55">
        <v>0</v>
      </c>
      <c r="EY53" s="55">
        <v>0</v>
      </c>
      <c r="EZ53" s="31">
        <v>0</v>
      </c>
      <c r="FA53" s="31">
        <v>0</v>
      </c>
      <c r="FB53" s="31">
        <v>0</v>
      </c>
      <c r="FC53" s="31">
        <v>0</v>
      </c>
      <c r="FD53" s="31">
        <v>0</v>
      </c>
      <c r="FE53" s="61">
        <v>0.63800000000000001</v>
      </c>
      <c r="FF53" s="16">
        <v>0</v>
      </c>
      <c r="FG53" s="16">
        <v>0</v>
      </c>
      <c r="FH53" s="50">
        <v>0.1</v>
      </c>
      <c r="FI53" s="48">
        <f t="shared" si="19"/>
        <v>-2.3025850929940455</v>
      </c>
      <c r="FJ53" s="27">
        <v>-0.22045705751677136</v>
      </c>
      <c r="FK53" s="27">
        <v>-0.10714926695285758</v>
      </c>
      <c r="FL53" s="31">
        <v>15</v>
      </c>
      <c r="FM53" s="30">
        <v>2</v>
      </c>
      <c r="FN53" s="30">
        <v>1</v>
      </c>
      <c r="FO53" s="31">
        <v>30</v>
      </c>
      <c r="FP53" s="31">
        <v>15</v>
      </c>
      <c r="FQ53" s="48">
        <v>0.80265502616216045</v>
      </c>
      <c r="FR53" s="48">
        <v>-0.892249372146252</v>
      </c>
      <c r="FS53" s="48">
        <v>-1.4884175633200469</v>
      </c>
      <c r="FT53" s="48">
        <v>-1.122385740486048</v>
      </c>
      <c r="FU53" s="48">
        <v>-0.56150938334860878</v>
      </c>
      <c r="FV53" s="31">
        <v>3.2162946310000002</v>
      </c>
      <c r="FW53" s="30">
        <v>2.552787523368421</v>
      </c>
      <c r="FX53" s="31">
        <v>31.113953358947366</v>
      </c>
      <c r="FY53" s="31"/>
      <c r="FZ53" s="31"/>
      <c r="GA53" s="31"/>
      <c r="GB53" s="31"/>
      <c r="GC53" s="31"/>
      <c r="GD53" s="31"/>
      <c r="GE53" s="31"/>
      <c r="GF53" s="31"/>
      <c r="GG53" s="31">
        <v>77.967219510000007</v>
      </c>
      <c r="GH53" s="21">
        <v>5.2</v>
      </c>
      <c r="GI53" s="44">
        <v>0.12806768289595521</v>
      </c>
    </row>
    <row r="54" spans="1:191" ht="14" customHeight="1" x14ac:dyDescent="0.15">
      <c r="A54" s="16" t="s">
        <v>556</v>
      </c>
      <c r="B54" s="21" t="s">
        <v>842</v>
      </c>
      <c r="C54" s="33">
        <v>1.6486486486486487</v>
      </c>
      <c r="D54" s="20">
        <v>1</v>
      </c>
      <c r="E54" s="20">
        <v>1</v>
      </c>
      <c r="F54" s="20">
        <v>1</v>
      </c>
      <c r="G54" s="20">
        <v>1</v>
      </c>
      <c r="H54" s="31">
        <v>9.6999999999999993</v>
      </c>
      <c r="I54" s="31">
        <v>9.8421052631578956</v>
      </c>
      <c r="J54" s="31">
        <v>10</v>
      </c>
      <c r="K54" s="31">
        <v>10</v>
      </c>
      <c r="L54" s="31">
        <v>10</v>
      </c>
      <c r="M54" s="31">
        <v>10</v>
      </c>
      <c r="N54" s="31">
        <v>3.75</v>
      </c>
      <c r="O54" s="21">
        <v>30</v>
      </c>
      <c r="P54" s="55">
        <v>6302.9212497999997</v>
      </c>
      <c r="Q54" s="57">
        <v>7141.8592617000004</v>
      </c>
      <c r="R54" s="57">
        <v>15195.516498999999</v>
      </c>
      <c r="S54" s="57">
        <v>23218.518453000001</v>
      </c>
      <c r="T54" s="57">
        <v>18098.326140000001</v>
      </c>
      <c r="U54" s="57">
        <v>24407.419689999999</v>
      </c>
      <c r="V54" s="55">
        <v>13934.802335657892</v>
      </c>
      <c r="W54" s="50">
        <v>2.0137934184330719</v>
      </c>
      <c r="X54" s="31">
        <v>3.6611869389155847</v>
      </c>
      <c r="Y54" s="17">
        <v>23.177777777777777</v>
      </c>
      <c r="Z54" s="31">
        <v>16.291386384999999</v>
      </c>
      <c r="AA54" s="26"/>
      <c r="AB54" s="49">
        <v>0</v>
      </c>
      <c r="AC54" s="49">
        <v>1E-3</v>
      </c>
      <c r="AD54" s="48">
        <v>0.96650097276470581</v>
      </c>
      <c r="AE54" s="48">
        <v>0.96650097276470581</v>
      </c>
      <c r="AF54" s="55">
        <v>21.611111111111111</v>
      </c>
      <c r="AG54" s="55">
        <f t="shared" si="18"/>
        <v>21611.111111111109</v>
      </c>
      <c r="AH54" s="50">
        <v>3.0752880162241533E-2</v>
      </c>
      <c r="AI54" s="39">
        <v>0</v>
      </c>
      <c r="AJ54" s="39">
        <v>0</v>
      </c>
      <c r="AK54" s="39"/>
      <c r="AL54" s="39">
        <v>0</v>
      </c>
      <c r="AM54" s="40">
        <v>3.580437647883596</v>
      </c>
      <c r="AN54" s="40">
        <v>65.778284494829194</v>
      </c>
      <c r="AO54" s="41"/>
      <c r="AP54" s="39">
        <f>AVERAGE(AV54,AI54)</f>
        <v>1.5391968785000003</v>
      </c>
      <c r="AQ54" s="40">
        <v>3.580437647883596</v>
      </c>
      <c r="AR54" s="40">
        <v>65.778284494829194</v>
      </c>
      <c r="AS54" s="41"/>
      <c r="AT54" s="39">
        <f>AVERAGE(AI54,AM54)</f>
        <v>1.790218823941798</v>
      </c>
      <c r="AU54" s="39">
        <v>2</v>
      </c>
      <c r="AV54" s="48">
        <v>3.0783937570000006</v>
      </c>
      <c r="AW54" s="55">
        <f t="shared" si="23"/>
        <v>0</v>
      </c>
      <c r="AX54" s="48">
        <v>3.0783937570000006</v>
      </c>
      <c r="AY54" s="48">
        <v>5.6950237588918906</v>
      </c>
      <c r="AZ54" s="48">
        <v>8.7734175158918912</v>
      </c>
      <c r="BA54" s="56">
        <v>0.48783009379117664</v>
      </c>
      <c r="BB54" s="31">
        <f t="shared" si="24"/>
        <v>1.501733115203483</v>
      </c>
      <c r="BC54" s="31">
        <f t="shared" si="25"/>
        <v>2.7782039744432105</v>
      </c>
      <c r="BD54" s="31">
        <f t="shared" si="26"/>
        <v>4.2799370896466931</v>
      </c>
      <c r="BE54" s="31">
        <v>5.2464380624113991</v>
      </c>
      <c r="BF54" s="49">
        <v>0</v>
      </c>
      <c r="BG54" s="49">
        <v>9.9999999999999995E-7</v>
      </c>
      <c r="BH54" s="49">
        <v>0.14410000000000001</v>
      </c>
      <c r="BI54" s="49">
        <v>0</v>
      </c>
      <c r="BJ54" s="49">
        <v>1E-3</v>
      </c>
      <c r="BK54" s="16">
        <v>0</v>
      </c>
      <c r="BM54" s="16"/>
      <c r="BN54" s="50">
        <v>0</v>
      </c>
      <c r="BO54" s="9">
        <v>0.60299999999999998</v>
      </c>
      <c r="BP54" s="9">
        <v>0.28399999999999997</v>
      </c>
      <c r="BQ54" s="53">
        <v>0.28420555400000003</v>
      </c>
      <c r="BR54" s="6">
        <v>15</v>
      </c>
      <c r="BS54" s="11">
        <v>35</v>
      </c>
      <c r="BT54" s="48">
        <v>50.550630076700934</v>
      </c>
      <c r="BU54" s="56">
        <v>1.07</v>
      </c>
      <c r="BV54" s="16">
        <v>13</v>
      </c>
      <c r="BW54" s="16">
        <v>11</v>
      </c>
      <c r="BX54" s="16">
        <v>12</v>
      </c>
      <c r="BY54" s="16">
        <v>9</v>
      </c>
      <c r="BZ54" s="16">
        <v>9</v>
      </c>
      <c r="CA54" s="16">
        <v>9</v>
      </c>
      <c r="CB54" s="16">
        <v>7</v>
      </c>
      <c r="CC54" s="16">
        <v>6</v>
      </c>
      <c r="CD54" s="16">
        <v>6</v>
      </c>
      <c r="CE54" s="16">
        <v>6</v>
      </c>
      <c r="CF54" s="16">
        <v>6</v>
      </c>
      <c r="CG54" s="16">
        <v>6</v>
      </c>
      <c r="CH54" s="16">
        <v>4</v>
      </c>
      <c r="CI54" s="16">
        <v>4</v>
      </c>
      <c r="CJ54" s="16">
        <v>4</v>
      </c>
      <c r="CK54" s="49">
        <v>1</v>
      </c>
      <c r="CL54" s="54">
        <v>1</v>
      </c>
      <c r="CM54" s="56">
        <v>1.0611944225964653</v>
      </c>
      <c r="CN54" s="56">
        <v>1.0136808628644498</v>
      </c>
      <c r="CO54" s="6">
        <v>10</v>
      </c>
      <c r="CP54" s="14">
        <v>10</v>
      </c>
      <c r="CQ54" s="14">
        <v>10</v>
      </c>
      <c r="CR54" s="4">
        <v>6.1</v>
      </c>
      <c r="CS54" s="7"/>
      <c r="CT54" s="6"/>
      <c r="CU54" s="6">
        <v>100</v>
      </c>
      <c r="CV54" s="9">
        <v>0.97039240878986455</v>
      </c>
      <c r="CW54" s="13">
        <v>64</v>
      </c>
      <c r="CX54" s="13">
        <v>75.17</v>
      </c>
      <c r="CY54" s="9">
        <v>0.85140348543301847</v>
      </c>
      <c r="CZ54" s="34">
        <v>18</v>
      </c>
      <c r="DA54" s="9">
        <v>0.14599999999999999</v>
      </c>
      <c r="DB54" s="13">
        <v>14.29</v>
      </c>
      <c r="DC54" s="13">
        <v>64.496089999999995</v>
      </c>
      <c r="DD54" s="13">
        <v>78.470889999999997</v>
      </c>
      <c r="DE54" s="9">
        <v>0.82191102968247198</v>
      </c>
      <c r="DF54" s="16">
        <v>0</v>
      </c>
      <c r="DG54" s="16">
        <v>0</v>
      </c>
      <c r="DH54" s="16">
        <v>0</v>
      </c>
      <c r="DI54" s="16">
        <v>0</v>
      </c>
      <c r="DJ54" s="16">
        <v>0</v>
      </c>
      <c r="DK54" s="16">
        <v>0</v>
      </c>
      <c r="DL54" s="16">
        <v>0</v>
      </c>
      <c r="DM54" s="16">
        <v>0</v>
      </c>
      <c r="DN54" s="16">
        <v>1</v>
      </c>
      <c r="DO54" s="16">
        <v>0</v>
      </c>
      <c r="DP54" s="16">
        <v>0</v>
      </c>
      <c r="DQ54" s="16">
        <v>0</v>
      </c>
      <c r="DR54" s="16">
        <v>0</v>
      </c>
      <c r="DS54" s="16">
        <v>0</v>
      </c>
      <c r="DT54" s="16">
        <v>0</v>
      </c>
      <c r="DU54" s="16">
        <v>0</v>
      </c>
      <c r="DV54" s="16">
        <v>1</v>
      </c>
      <c r="DW54" s="16">
        <v>0</v>
      </c>
      <c r="DX54" s="16">
        <v>0</v>
      </c>
      <c r="DY54" s="16">
        <v>0</v>
      </c>
      <c r="DZ54" s="3" t="s">
        <v>399</v>
      </c>
      <c r="EA54" s="3" t="s">
        <v>82</v>
      </c>
      <c r="EB54" s="50">
        <v>0.70273454054054063</v>
      </c>
      <c r="EC54" s="55">
        <v>702734.54054054059</v>
      </c>
      <c r="ED54" s="55">
        <v>835998</v>
      </c>
      <c r="EE54" s="57">
        <v>429150.00003610266</v>
      </c>
      <c r="EF54" s="57">
        <v>406847.9999638974</v>
      </c>
      <c r="EG54" s="55">
        <v>334094.61975862068</v>
      </c>
      <c r="EH54" s="21">
        <v>116200</v>
      </c>
      <c r="EI54" s="57">
        <v>66350.200000000012</v>
      </c>
      <c r="EJ54" s="57">
        <v>49849.799999999996</v>
      </c>
      <c r="EK54" s="59">
        <v>13.9</v>
      </c>
      <c r="EL54" s="60">
        <v>0.57100000000000006</v>
      </c>
      <c r="EM54" s="56">
        <v>0.42899999999999999</v>
      </c>
      <c r="EN54" s="30">
        <f t="shared" si="27"/>
        <v>7.9369000000000014</v>
      </c>
      <c r="EO54" s="30">
        <f t="shared" si="28"/>
        <v>5.9630999999999998</v>
      </c>
      <c r="EP54" s="57">
        <f t="shared" si="29"/>
        <v>362799.80003610265</v>
      </c>
      <c r="EQ54" s="57">
        <f t="shared" si="30"/>
        <v>356998.19996389741</v>
      </c>
      <c r="ER54" s="56">
        <f t="shared" si="31"/>
        <v>1.0162510625341863</v>
      </c>
      <c r="ES54" s="31">
        <v>78</v>
      </c>
      <c r="ET54" s="31">
        <v>18</v>
      </c>
      <c r="EU54" s="18">
        <v>22.7</v>
      </c>
      <c r="EV54" s="55">
        <v>0</v>
      </c>
      <c r="EW54" s="55">
        <v>0</v>
      </c>
      <c r="EX54" s="55">
        <v>0</v>
      </c>
      <c r="EY54" s="55">
        <v>0</v>
      </c>
      <c r="EZ54" s="31">
        <v>0</v>
      </c>
      <c r="FA54" s="31">
        <v>0</v>
      </c>
      <c r="FB54" s="31">
        <v>0</v>
      </c>
      <c r="FC54" s="31">
        <v>4</v>
      </c>
      <c r="FD54" s="31">
        <v>0</v>
      </c>
      <c r="FE54" s="61">
        <v>0.32899999999999996</v>
      </c>
      <c r="FF54" s="16">
        <v>1</v>
      </c>
      <c r="FG54" s="16">
        <v>5000</v>
      </c>
      <c r="FH54" s="50">
        <v>7115.0622483335173</v>
      </c>
      <c r="FI54" s="48">
        <f t="shared" si="19"/>
        <v>8.8699692593730344</v>
      </c>
      <c r="FJ54" s="27">
        <v>0.37719647026351028</v>
      </c>
      <c r="FK54" s="27">
        <v>0.41708354598210912</v>
      </c>
      <c r="FL54" s="32">
        <v>1</v>
      </c>
      <c r="FM54" s="30">
        <v>2</v>
      </c>
      <c r="FN54" s="30">
        <v>1</v>
      </c>
      <c r="FO54" s="31">
        <v>2</v>
      </c>
      <c r="FP54" s="31">
        <v>1</v>
      </c>
      <c r="FQ54" s="48">
        <v>-1.4379494710532605</v>
      </c>
      <c r="FR54" s="48">
        <v>0.62355284271167644</v>
      </c>
      <c r="FS54" s="48">
        <v>0.58693893438662637</v>
      </c>
      <c r="FT54" s="48">
        <v>0.52847461175297517</v>
      </c>
      <c r="FU54" s="48">
        <v>0.14362009275602533</v>
      </c>
      <c r="FV54" s="31">
        <v>3.9489133291578939</v>
      </c>
      <c r="FW54" s="30">
        <v>3.0186199565882355</v>
      </c>
      <c r="FX54" s="31">
        <v>17.365054052105265</v>
      </c>
      <c r="FY54" s="31">
        <v>26.71488328444444</v>
      </c>
      <c r="FZ54" s="31">
        <v>24.209634790714286</v>
      </c>
      <c r="GA54" s="31"/>
      <c r="GB54" s="31">
        <v>3.0560798697857137</v>
      </c>
      <c r="GC54" s="31">
        <v>31.810571912142855</v>
      </c>
      <c r="GD54" s="31">
        <v>25.152912990714288</v>
      </c>
      <c r="GE54" s="31">
        <v>56.963484902857147</v>
      </c>
      <c r="GF54" s="31">
        <v>13.790651659045382</v>
      </c>
      <c r="GG54" s="31">
        <v>79.329902439999998</v>
      </c>
      <c r="GH54" s="21">
        <v>3.8</v>
      </c>
      <c r="GI54" s="44">
        <v>1.0353183344218659</v>
      </c>
    </row>
    <row r="55" spans="1:191" ht="14" customHeight="1" x14ac:dyDescent="0.15">
      <c r="A55" s="16" t="s">
        <v>498</v>
      </c>
      <c r="B55" s="21" t="s">
        <v>843</v>
      </c>
      <c r="C55" s="33">
        <v>1.3235294117647058</v>
      </c>
      <c r="D55" s="20">
        <v>1</v>
      </c>
      <c r="E55" s="20">
        <v>1</v>
      </c>
      <c r="F55" s="20">
        <v>1</v>
      </c>
      <c r="G55" s="20">
        <v>1</v>
      </c>
      <c r="H55" s="31">
        <v>9.5294117647058822</v>
      </c>
      <c r="I55" s="31">
        <v>9.5294117647058822</v>
      </c>
      <c r="J55" s="31">
        <v>8.4</v>
      </c>
      <c r="K55" s="31">
        <v>8</v>
      </c>
      <c r="L55" s="31">
        <v>8</v>
      </c>
      <c r="M55" s="31">
        <v>8</v>
      </c>
      <c r="N55" s="31">
        <v>1</v>
      </c>
      <c r="O55" s="21">
        <v>30</v>
      </c>
      <c r="P55" s="55"/>
      <c r="Q55" s="57"/>
      <c r="R55" s="57">
        <v>15097.779500000001</v>
      </c>
      <c r="S55" s="57">
        <v>19420.334652000001</v>
      </c>
      <c r="T55" s="57">
        <v>16319.744619999999</v>
      </c>
      <c r="U55" s="57">
        <v>20362.303070000002</v>
      </c>
      <c r="V55" s="55">
        <v>16184.11740911111</v>
      </c>
      <c r="W55" s="50">
        <v>1.486335055595885</v>
      </c>
      <c r="X55" s="31"/>
      <c r="Y55" s="17">
        <v>39.766666666666666</v>
      </c>
      <c r="Z55" s="31">
        <v>2.9047935117499999</v>
      </c>
      <c r="AA55" s="26">
        <v>25.8</v>
      </c>
      <c r="AB55" s="49">
        <v>0</v>
      </c>
      <c r="AC55" s="49">
        <v>1E-3</v>
      </c>
      <c r="AD55" s="48"/>
      <c r="AE55" s="49">
        <v>1E-3</v>
      </c>
      <c r="AF55" s="55">
        <v>37565.277777777781</v>
      </c>
      <c r="AG55" s="55">
        <f t="shared" si="18"/>
        <v>37565277.777777784</v>
      </c>
      <c r="AH55" s="50">
        <v>3.6653111698492666</v>
      </c>
      <c r="AI55" s="39"/>
      <c r="AJ55" s="39">
        <v>55.070075126328646</v>
      </c>
      <c r="AK55" s="39">
        <v>331.76820238016074</v>
      </c>
      <c r="AL55" s="39">
        <v>193.41913875324468</v>
      </c>
      <c r="AM55" s="40"/>
      <c r="AN55" s="40">
        <v>0</v>
      </c>
      <c r="AO55" s="41">
        <v>0</v>
      </c>
      <c r="AP55" s="39">
        <f>AVERAGE(AK55,AN55)</f>
        <v>165.88410119008037</v>
      </c>
      <c r="AQ55" s="40"/>
      <c r="AR55" s="40">
        <v>55.070075126328646</v>
      </c>
      <c r="AS55" s="41">
        <v>331.76820238016074</v>
      </c>
      <c r="AT55" s="39">
        <f>AVERAGE(AO55,AR55)</f>
        <v>27.535037563164323</v>
      </c>
      <c r="AU55" s="39">
        <v>2</v>
      </c>
      <c r="AV55" s="48">
        <v>3.5071039703125004</v>
      </c>
      <c r="AW55" s="55">
        <f t="shared" si="23"/>
        <v>0</v>
      </c>
      <c r="AX55" s="48">
        <v>3.5071039703125004</v>
      </c>
      <c r="AY55" s="48">
        <v>2.1783112938125</v>
      </c>
      <c r="AZ55" s="48">
        <v>5.685415264125</v>
      </c>
      <c r="BA55" s="56">
        <v>0.60818486820000006</v>
      </c>
      <c r="BB55" s="31">
        <f t="shared" si="24"/>
        <v>2.132967565948205</v>
      </c>
      <c r="BC55" s="31">
        <f t="shared" si="25"/>
        <v>1.324815967125927</v>
      </c>
      <c r="BD55" s="31">
        <f t="shared" si="26"/>
        <v>3.4577835330741316</v>
      </c>
      <c r="BE55" s="31">
        <v>3.4577835330741316</v>
      </c>
      <c r="BF55" s="49">
        <v>2.0380832000000002E-2</v>
      </c>
      <c r="BG55" s="49">
        <v>2.0380832000000002E-2</v>
      </c>
      <c r="BH55" s="49"/>
      <c r="BI55" s="49">
        <v>2.0380832000000002E-2</v>
      </c>
      <c r="BJ55" s="49">
        <v>2.0380832000000002E-2</v>
      </c>
      <c r="BK55" s="16">
        <v>1</v>
      </c>
      <c r="BL55" s="50">
        <v>137</v>
      </c>
      <c r="BM55" s="16">
        <v>162.4</v>
      </c>
      <c r="BN55" s="50">
        <v>15.845657724262765</v>
      </c>
      <c r="BO55" s="9">
        <v>0.66400000000000003</v>
      </c>
      <c r="BP55" s="9">
        <v>0.33</v>
      </c>
      <c r="BQ55" s="53">
        <v>0.329774868</v>
      </c>
      <c r="BR55" s="6">
        <v>27</v>
      </c>
      <c r="BS55" s="11">
        <v>28</v>
      </c>
      <c r="BT55" s="48">
        <v>51.439382641199089</v>
      </c>
      <c r="BU55" s="56">
        <v>1.0580000000000001</v>
      </c>
      <c r="BV55" s="16">
        <v>14</v>
      </c>
      <c r="BW55" s="16">
        <v>11</v>
      </c>
      <c r="BX55" s="16">
        <v>12</v>
      </c>
      <c r="BY55" s="16">
        <v>10</v>
      </c>
      <c r="BZ55" s="16">
        <v>7</v>
      </c>
      <c r="CA55" s="16">
        <v>9</v>
      </c>
      <c r="CB55" s="16">
        <v>6</v>
      </c>
      <c r="CC55" s="16">
        <v>5</v>
      </c>
      <c r="CD55" s="16">
        <v>5</v>
      </c>
      <c r="CE55" s="16">
        <v>5</v>
      </c>
      <c r="CF55" s="16">
        <v>4</v>
      </c>
      <c r="CG55" s="16">
        <v>4</v>
      </c>
      <c r="CH55" s="16">
        <v>4</v>
      </c>
      <c r="CI55" s="16">
        <v>3</v>
      </c>
      <c r="CJ55" s="16">
        <v>4</v>
      </c>
      <c r="CK55" s="49">
        <v>0.75</v>
      </c>
      <c r="CL55" s="54">
        <v>0.79248125036057815</v>
      </c>
      <c r="CM55" s="56">
        <v>1.089315168916855</v>
      </c>
      <c r="CN55" s="56">
        <v>1.0199594272406671</v>
      </c>
      <c r="CO55" s="6">
        <v>4</v>
      </c>
      <c r="CP55" s="14">
        <v>4</v>
      </c>
      <c r="CQ55" s="14">
        <v>8</v>
      </c>
      <c r="CR55" s="4">
        <v>10.6</v>
      </c>
      <c r="CS55" s="7"/>
      <c r="CT55" s="6"/>
      <c r="CU55" s="6">
        <v>100</v>
      </c>
      <c r="CV55" s="9"/>
      <c r="CW55" s="13">
        <v>85.5</v>
      </c>
      <c r="CX55" s="13">
        <v>87.59</v>
      </c>
      <c r="CY55" s="9">
        <v>0.97613882863340562</v>
      </c>
      <c r="CZ55" s="34">
        <v>13</v>
      </c>
      <c r="DA55" s="9">
        <v>0.191</v>
      </c>
      <c r="DB55" s="13">
        <v>16.010000000000002</v>
      </c>
      <c r="DC55" s="13">
        <v>61.081809999999997</v>
      </c>
      <c r="DD55" s="13">
        <v>78.100020000000001</v>
      </c>
      <c r="DE55" s="9">
        <v>0.78209723889955463</v>
      </c>
      <c r="DF55" s="16">
        <v>0</v>
      </c>
      <c r="DG55" s="16">
        <v>0</v>
      </c>
      <c r="DH55" s="16">
        <v>0</v>
      </c>
      <c r="DI55" s="16">
        <v>0</v>
      </c>
      <c r="DJ55" s="16">
        <v>1</v>
      </c>
      <c r="DK55" s="16">
        <v>0</v>
      </c>
      <c r="DL55" s="16">
        <v>0</v>
      </c>
      <c r="DM55" s="16">
        <v>0</v>
      </c>
      <c r="DN55" s="16">
        <v>0</v>
      </c>
      <c r="DO55" s="16">
        <v>0</v>
      </c>
      <c r="DP55" s="16">
        <v>0</v>
      </c>
      <c r="DQ55" s="16">
        <v>0</v>
      </c>
      <c r="DR55" s="16">
        <v>0</v>
      </c>
      <c r="DS55" s="16">
        <v>1</v>
      </c>
      <c r="DT55" s="16">
        <v>1</v>
      </c>
      <c r="DU55" s="16">
        <v>1</v>
      </c>
      <c r="DV55" s="16">
        <v>0</v>
      </c>
      <c r="DW55" s="16">
        <v>0</v>
      </c>
      <c r="DX55" s="16">
        <v>0</v>
      </c>
      <c r="DY55" s="16">
        <v>0</v>
      </c>
      <c r="DZ55" s="3" t="s">
        <v>399</v>
      </c>
      <c r="EA55" s="3" t="s">
        <v>83</v>
      </c>
      <c r="EB55" s="50">
        <v>10.248864567567569</v>
      </c>
      <c r="EC55" s="55">
        <v>10248864.567567568</v>
      </c>
      <c r="ED55" s="55">
        <v>10235828</v>
      </c>
      <c r="EE55" s="57">
        <v>5244655.0284778923</v>
      </c>
      <c r="EF55" s="57">
        <v>4991172.9715221077</v>
      </c>
      <c r="EG55" s="55">
        <v>5039193.2262758613</v>
      </c>
      <c r="EH55" s="21">
        <v>453300</v>
      </c>
      <c r="EI55" s="57">
        <v>243875.39999999997</v>
      </c>
      <c r="EJ55" s="57">
        <v>209424.6</v>
      </c>
      <c r="EK55" s="59">
        <v>4.4000000000000004</v>
      </c>
      <c r="EL55" s="60">
        <v>0.53799999999999992</v>
      </c>
      <c r="EM55" s="56">
        <v>0.46200000000000002</v>
      </c>
      <c r="EN55" s="30">
        <f t="shared" si="27"/>
        <v>2.3672</v>
      </c>
      <c r="EO55" s="30">
        <f t="shared" si="28"/>
        <v>2.0328000000000004</v>
      </c>
      <c r="EP55" s="57">
        <f t="shared" si="29"/>
        <v>5000779.6284778919</v>
      </c>
      <c r="EQ55" s="57">
        <f t="shared" si="30"/>
        <v>4781748.3715221081</v>
      </c>
      <c r="ER55" s="56">
        <f t="shared" si="31"/>
        <v>1.0458056844354742</v>
      </c>
      <c r="ES55" s="31">
        <v>28.900000000000002</v>
      </c>
      <c r="ET55" s="31">
        <v>0</v>
      </c>
      <c r="EU55" s="18">
        <v>0.05</v>
      </c>
      <c r="EV55" s="55">
        <v>0</v>
      </c>
      <c r="EW55" s="55">
        <v>0</v>
      </c>
      <c r="EX55" s="55">
        <v>0</v>
      </c>
      <c r="EY55" s="55">
        <v>0</v>
      </c>
      <c r="EZ55" s="31">
        <v>0</v>
      </c>
      <c r="FA55" s="31">
        <v>0</v>
      </c>
      <c r="FB55" s="31">
        <v>0</v>
      </c>
      <c r="FC55" s="31">
        <v>71.099999999999994</v>
      </c>
      <c r="FD55" s="31">
        <v>0</v>
      </c>
      <c r="FE55" s="61">
        <v>0.107</v>
      </c>
      <c r="FF55" s="16">
        <v>0</v>
      </c>
      <c r="FG55" s="16">
        <v>0</v>
      </c>
      <c r="FH55" s="50">
        <v>0.1</v>
      </c>
      <c r="FI55" s="48">
        <f t="shared" si="19"/>
        <v>-2.3025850929940455</v>
      </c>
      <c r="FJ55" s="27">
        <v>0.87290758238602295</v>
      </c>
      <c r="FK55" s="27">
        <v>0.91212725149828522</v>
      </c>
      <c r="FL55" s="31">
        <v>7</v>
      </c>
      <c r="FM55" s="30">
        <v>2</v>
      </c>
      <c r="FN55" s="30">
        <v>1</v>
      </c>
      <c r="FO55" s="31">
        <v>14</v>
      </c>
      <c r="FP55" s="31">
        <v>7</v>
      </c>
      <c r="FQ55" s="48">
        <v>0.80265502616216045</v>
      </c>
      <c r="FR55" s="48">
        <v>-2.6076677941721419E-2</v>
      </c>
      <c r="FS55" s="48">
        <v>-0.30249956463051936</v>
      </c>
      <c r="FT55" s="48">
        <v>-0.17903696777803482</v>
      </c>
      <c r="FU55" s="48">
        <v>0.24143381346203405</v>
      </c>
      <c r="FV55" s="31">
        <v>1.8775774968235297</v>
      </c>
      <c r="FW55" s="30">
        <v>1.1314907041875002</v>
      </c>
      <c r="FX55" s="31">
        <v>21.529954120500001</v>
      </c>
      <c r="FY55" s="31">
        <v>15.469823016666668</v>
      </c>
      <c r="FZ55" s="31">
        <v>16.344282690624997</v>
      </c>
      <c r="GA55" s="31"/>
      <c r="GB55" s="31">
        <v>1.7762595495625002</v>
      </c>
      <c r="GC55" s="31">
        <v>30.062967655000001</v>
      </c>
      <c r="GD55" s="31">
        <v>17.170525603125</v>
      </c>
      <c r="GE55" s="31">
        <v>47.233493258125002</v>
      </c>
      <c r="GF55" s="31">
        <v>7.7199756627652496</v>
      </c>
      <c r="GG55" s="31">
        <v>76.007804879999995</v>
      </c>
      <c r="GH55" s="21">
        <v>3.5</v>
      </c>
      <c r="GI55" s="44">
        <v>0.42296722144147852</v>
      </c>
    </row>
    <row r="56" spans="1:191" ht="14" customHeight="1" x14ac:dyDescent="0.15">
      <c r="A56" s="16" t="s">
        <v>482</v>
      </c>
      <c r="B56" s="21" t="s">
        <v>844</v>
      </c>
      <c r="C56" s="33">
        <v>1</v>
      </c>
      <c r="D56" s="20">
        <v>1</v>
      </c>
      <c r="E56" s="20">
        <v>1</v>
      </c>
      <c r="F56" s="20">
        <v>1</v>
      </c>
      <c r="G56" s="20">
        <v>1</v>
      </c>
      <c r="H56" s="31">
        <v>10</v>
      </c>
      <c r="I56" s="31">
        <v>10</v>
      </c>
      <c r="J56" s="31">
        <v>10</v>
      </c>
      <c r="K56" s="31">
        <v>10</v>
      </c>
      <c r="L56" s="31">
        <v>10</v>
      </c>
      <c r="M56" s="31">
        <v>10</v>
      </c>
      <c r="N56" s="31">
        <v>1.0272727272727273</v>
      </c>
      <c r="O56" s="21">
        <v>75</v>
      </c>
      <c r="P56" s="55">
        <v>16222.820562000001</v>
      </c>
      <c r="Q56" s="57">
        <v>16946.793420000002</v>
      </c>
      <c r="R56" s="57">
        <v>23938.608081999999</v>
      </c>
      <c r="S56" s="57">
        <v>32162.126736999999</v>
      </c>
      <c r="T56" s="57">
        <v>25446.804540000001</v>
      </c>
      <c r="U56" s="57">
        <v>33214.406029999998</v>
      </c>
      <c r="V56" s="55">
        <v>23880.835834315785</v>
      </c>
      <c r="W56" s="50">
        <v>1.7918206964733088</v>
      </c>
      <c r="X56" s="31">
        <v>2.0342130343955191</v>
      </c>
      <c r="Y56" s="17">
        <v>23.688888888888883</v>
      </c>
      <c r="Z56" s="31">
        <v>7.8556492835624994</v>
      </c>
      <c r="AA56" s="26">
        <v>24.7</v>
      </c>
      <c r="AB56" s="49">
        <v>0</v>
      </c>
      <c r="AC56" s="49">
        <v>1E-3</v>
      </c>
      <c r="AD56" s="48"/>
      <c r="AE56" s="49">
        <v>1E-3</v>
      </c>
      <c r="AF56" s="55">
        <v>12414.111111111111</v>
      </c>
      <c r="AG56" s="55">
        <f t="shared" si="18"/>
        <v>12414111.111111112</v>
      </c>
      <c r="AH56" s="50">
        <v>2.3844702733067926</v>
      </c>
      <c r="AI56" s="39">
        <v>2940.5624476963549</v>
      </c>
      <c r="AJ56" s="39">
        <v>4401.7277610335359</v>
      </c>
      <c r="AK56" s="39">
        <v>8535.6393085442669</v>
      </c>
      <c r="AL56" s="39">
        <v>5292.6431724247195</v>
      </c>
      <c r="AM56" s="40">
        <v>0</v>
      </c>
      <c r="AN56" s="40">
        <v>0</v>
      </c>
      <c r="AO56" s="41">
        <v>0</v>
      </c>
      <c r="AP56" s="39">
        <f>AVERAGE(AV56,AK56,AN56)</f>
        <v>2846.7481192826563</v>
      </c>
      <c r="AQ56" s="40">
        <v>2940.5624476963549</v>
      </c>
      <c r="AR56" s="40">
        <v>4401.7277610335359</v>
      </c>
      <c r="AS56" s="41">
        <v>8535.6393085442669</v>
      </c>
      <c r="AT56" s="39">
        <f>AVERAGE(AI56,AO56,AR56)</f>
        <v>2447.4300695766301</v>
      </c>
      <c r="AU56" s="39">
        <v>3</v>
      </c>
      <c r="AV56" s="48">
        <v>4.6050493037027023</v>
      </c>
      <c r="AW56" s="55">
        <f t="shared" si="23"/>
        <v>0</v>
      </c>
      <c r="AX56" s="48">
        <v>4.6050493037027023</v>
      </c>
      <c r="AY56" s="48">
        <v>1.2880137691891891</v>
      </c>
      <c r="AZ56" s="48">
        <v>5.8930630728918914</v>
      </c>
      <c r="BA56" s="56">
        <v>0.38387179294210527</v>
      </c>
      <c r="BB56" s="31">
        <f t="shared" si="24"/>
        <v>1.7677485327991498</v>
      </c>
      <c r="BC56" s="31">
        <f t="shared" si="25"/>
        <v>0.49443215491277298</v>
      </c>
      <c r="BD56" s="31">
        <f t="shared" si="26"/>
        <v>2.2621806877119228</v>
      </c>
      <c r="BE56" s="31">
        <v>2.2621806877119228</v>
      </c>
      <c r="BF56" s="49">
        <v>4.1044619999999997E-2</v>
      </c>
      <c r="BG56" s="49">
        <v>4.1044619999999997E-2</v>
      </c>
      <c r="BH56" s="49">
        <v>9.8599999999999993E-2</v>
      </c>
      <c r="BI56" s="49">
        <v>4.1044619999999997E-2</v>
      </c>
      <c r="BJ56" s="49">
        <v>4.1044619999999997E-2</v>
      </c>
      <c r="BK56" s="16">
        <v>0</v>
      </c>
      <c r="BL56" s="50">
        <v>71.099999999999994</v>
      </c>
      <c r="BM56" s="16"/>
      <c r="BN56" s="50">
        <v>0</v>
      </c>
      <c r="BO56" s="9">
        <v>0.89600000000000002</v>
      </c>
      <c r="BP56" s="9"/>
      <c r="BQ56" s="53">
        <v>0.20927410599999999</v>
      </c>
      <c r="BR56" s="6">
        <v>2</v>
      </c>
      <c r="BS56" s="11">
        <v>19</v>
      </c>
      <c r="BT56" s="48">
        <v>50.555931778996616</v>
      </c>
      <c r="BU56" s="56">
        <v>1.054</v>
      </c>
      <c r="BV56" s="16">
        <v>10</v>
      </c>
      <c r="BW56" s="16">
        <v>8</v>
      </c>
      <c r="BX56" s="16">
        <v>9</v>
      </c>
      <c r="BY56" s="16">
        <v>7</v>
      </c>
      <c r="BZ56" s="16">
        <v>5</v>
      </c>
      <c r="CA56" s="16">
        <v>6</v>
      </c>
      <c r="CB56" s="16">
        <v>6</v>
      </c>
      <c r="CC56" s="16">
        <v>5</v>
      </c>
      <c r="CD56" s="16">
        <v>6</v>
      </c>
      <c r="CE56" s="16">
        <v>6</v>
      </c>
      <c r="CF56" s="16">
        <v>4</v>
      </c>
      <c r="CG56" s="16">
        <v>5</v>
      </c>
      <c r="CH56" s="16">
        <v>5</v>
      </c>
      <c r="CI56" s="16">
        <v>4</v>
      </c>
      <c r="CJ56" s="16">
        <v>4</v>
      </c>
      <c r="CK56" s="49">
        <v>0.8</v>
      </c>
      <c r="CL56" s="54">
        <v>0.86135311614678611</v>
      </c>
      <c r="CM56" s="56">
        <v>1.0611313196765977</v>
      </c>
      <c r="CN56" s="56">
        <v>1.0137269366368453</v>
      </c>
      <c r="CO56" s="6">
        <v>3</v>
      </c>
      <c r="CP56" s="14"/>
      <c r="CQ56" s="14"/>
      <c r="CR56" s="4"/>
      <c r="CS56" s="7"/>
      <c r="CT56" s="6"/>
      <c r="CU56" s="6"/>
      <c r="CV56" s="9"/>
      <c r="CW56" s="13">
        <v>59</v>
      </c>
      <c r="CX56" s="13">
        <v>65.569999999999993</v>
      </c>
      <c r="CY56" s="9">
        <v>0.89980173859996959</v>
      </c>
      <c r="CZ56" s="34">
        <v>37</v>
      </c>
      <c r="DA56" s="9">
        <f>DB56/(100-DB56)</f>
        <v>0.61264312207708438</v>
      </c>
      <c r="DB56" s="13">
        <v>37.99</v>
      </c>
      <c r="DC56" s="13">
        <v>77.152979999999999</v>
      </c>
      <c r="DD56" s="13">
        <v>84.332030000000003</v>
      </c>
      <c r="DE56" s="9">
        <v>0.91487160928060185</v>
      </c>
      <c r="DF56" s="16">
        <v>0</v>
      </c>
      <c r="DG56" s="16">
        <v>0</v>
      </c>
      <c r="DH56" s="16">
        <v>0</v>
      </c>
      <c r="DI56" s="16">
        <v>0</v>
      </c>
      <c r="DJ56" s="16">
        <v>0</v>
      </c>
      <c r="DK56" s="16">
        <v>0</v>
      </c>
      <c r="DL56" s="16">
        <v>0</v>
      </c>
      <c r="DM56" s="16">
        <v>0</v>
      </c>
      <c r="DN56" s="16">
        <v>1</v>
      </c>
      <c r="DO56" s="16">
        <v>0</v>
      </c>
      <c r="DP56" s="16">
        <v>0</v>
      </c>
      <c r="DQ56" s="16">
        <v>0</v>
      </c>
      <c r="DR56" s="16">
        <v>0</v>
      </c>
      <c r="DS56" s="16">
        <v>0</v>
      </c>
      <c r="DT56" s="16">
        <v>0</v>
      </c>
      <c r="DU56" s="16">
        <v>0</v>
      </c>
      <c r="DV56" s="16">
        <v>0</v>
      </c>
      <c r="DW56" s="16">
        <v>0</v>
      </c>
      <c r="DX56" s="16">
        <v>0</v>
      </c>
      <c r="DY56" s="16">
        <v>0</v>
      </c>
      <c r="DZ56" s="3" t="s">
        <v>399</v>
      </c>
      <c r="EA56" s="3" t="s">
        <v>84</v>
      </c>
      <c r="EB56" s="50">
        <v>5.2062343783783787</v>
      </c>
      <c r="EC56" s="55">
        <v>5206234.3783783782</v>
      </c>
      <c r="ED56" s="55">
        <v>5415978</v>
      </c>
      <c r="EE56" s="57">
        <v>2736731.8860840183</v>
      </c>
      <c r="EF56" s="57">
        <v>2679246.1139159813</v>
      </c>
      <c r="EG56" s="55">
        <v>2846044.7460344834</v>
      </c>
      <c r="EH56" s="21">
        <v>420800</v>
      </c>
      <c r="EI56" s="57">
        <v>218395.2</v>
      </c>
      <c r="EJ56" s="57">
        <v>202404.80000000002</v>
      </c>
      <c r="EK56" s="59">
        <v>7.8</v>
      </c>
      <c r="EL56" s="60">
        <v>0.51900000000000002</v>
      </c>
      <c r="EM56" s="56">
        <v>0.48100000000000004</v>
      </c>
      <c r="EN56" s="30">
        <f t="shared" si="27"/>
        <v>4.0482000000000005</v>
      </c>
      <c r="EO56" s="30">
        <f t="shared" si="28"/>
        <v>3.7518000000000002</v>
      </c>
      <c r="EP56" s="57">
        <f t="shared" si="29"/>
        <v>2518336.6860840181</v>
      </c>
      <c r="EQ56" s="57">
        <f t="shared" si="30"/>
        <v>2476841.3139159814</v>
      </c>
      <c r="ER56" s="56">
        <f t="shared" si="31"/>
        <v>1.0167533430320697</v>
      </c>
      <c r="ES56" s="31">
        <v>95</v>
      </c>
      <c r="ET56" s="31">
        <v>2</v>
      </c>
      <c r="EU56" s="18">
        <v>2</v>
      </c>
      <c r="EV56" s="55">
        <v>0</v>
      </c>
      <c r="EW56" s="55">
        <v>0</v>
      </c>
      <c r="EX56" s="55">
        <v>0</v>
      </c>
      <c r="EY56" s="55">
        <v>0</v>
      </c>
      <c r="EZ56" s="31">
        <v>0</v>
      </c>
      <c r="FA56" s="31">
        <v>0</v>
      </c>
      <c r="FB56" s="31">
        <v>0</v>
      </c>
      <c r="FC56" s="31">
        <v>0</v>
      </c>
      <c r="FD56" s="31">
        <v>0</v>
      </c>
      <c r="FE56" s="61">
        <v>6.1000000000000054E-2</v>
      </c>
      <c r="FF56" s="16">
        <v>0</v>
      </c>
      <c r="FG56" s="16">
        <v>0</v>
      </c>
      <c r="FH56" s="50">
        <v>0.1</v>
      </c>
      <c r="FI56" s="48">
        <f t="shared" si="19"/>
        <v>-2.3025850929940455</v>
      </c>
      <c r="FJ56" s="27">
        <v>1.2474395875820639</v>
      </c>
      <c r="FK56" s="27">
        <v>1.155802993246579</v>
      </c>
      <c r="FL56" s="31">
        <v>9</v>
      </c>
      <c r="FM56" s="30">
        <v>1.7777777777777777</v>
      </c>
      <c r="FN56" s="30">
        <v>1</v>
      </c>
      <c r="FO56" s="31">
        <v>16</v>
      </c>
      <c r="FP56" s="31">
        <v>9</v>
      </c>
      <c r="FQ56" s="48">
        <v>0.80265502616216045</v>
      </c>
      <c r="FR56" s="48">
        <v>-0.24261985149285403</v>
      </c>
      <c r="FS56" s="48">
        <v>-0.45073931446671034</v>
      </c>
      <c r="FT56" s="48">
        <v>-0.41487416095503815</v>
      </c>
      <c r="FU56" s="48">
        <v>0.17004493849882735</v>
      </c>
      <c r="FV56" s="31">
        <v>1.6118467364000004</v>
      </c>
      <c r="FW56" s="30">
        <v>0.9545570243157897</v>
      </c>
      <c r="FX56" s="31">
        <v>25.967060989499998</v>
      </c>
      <c r="FY56" s="31">
        <v>31.683760555555555</v>
      </c>
      <c r="FZ56" s="31">
        <v>31.776362661428568</v>
      </c>
      <c r="GA56" s="31"/>
      <c r="GB56" s="31"/>
      <c r="GC56" s="31">
        <v>41.453128002857135</v>
      </c>
      <c r="GD56" s="31">
        <v>37.398718076428572</v>
      </c>
      <c r="GE56" s="31">
        <v>78.851846079285707</v>
      </c>
      <c r="GF56" s="31">
        <v>25.056248575385268</v>
      </c>
      <c r="GG56" s="31">
        <v>78.174634150000003</v>
      </c>
      <c r="GH56" s="21">
        <v>4.4000000000000004</v>
      </c>
      <c r="GI56" s="44">
        <v>2.3783239982376196</v>
      </c>
    </row>
    <row r="57" spans="1:191" ht="14" customHeight="1" x14ac:dyDescent="0.15">
      <c r="A57" s="16" t="s">
        <v>572</v>
      </c>
      <c r="B57" s="21" t="s">
        <v>845</v>
      </c>
      <c r="C57" s="33">
        <v>5.140625</v>
      </c>
      <c r="D57" s="20">
        <v>5</v>
      </c>
      <c r="E57" s="20">
        <v>5</v>
      </c>
      <c r="F57" s="20">
        <v>5</v>
      </c>
      <c r="G57" s="20">
        <v>5</v>
      </c>
      <c r="H57" s="31">
        <v>-4.3636363636363633</v>
      </c>
      <c r="I57" s="31">
        <v>-4.3636363636363633</v>
      </c>
      <c r="J57" s="31">
        <v>2</v>
      </c>
      <c r="K57" s="31">
        <v>2</v>
      </c>
      <c r="L57" s="31">
        <v>2</v>
      </c>
      <c r="M57" s="31">
        <v>2</v>
      </c>
      <c r="N57" s="31">
        <v>6.0200000000000005</v>
      </c>
      <c r="O57" s="21">
        <v>5</v>
      </c>
      <c r="P57" s="55">
        <v>8991.4768072999996</v>
      </c>
      <c r="Q57" s="57">
        <v>8740.1002339000006</v>
      </c>
      <c r="R57" s="57">
        <v>4752.2748481999997</v>
      </c>
      <c r="S57" s="57">
        <v>4759.9779276999998</v>
      </c>
      <c r="T57" s="57">
        <v>2746.2509060000002</v>
      </c>
      <c r="U57" s="57">
        <v>1848.0729180000001</v>
      </c>
      <c r="V57" s="55">
        <v>5550.014879881579</v>
      </c>
      <c r="W57" s="50">
        <v>-2.6060620800968133</v>
      </c>
      <c r="X57" s="31">
        <v>-2.0232715026345818</v>
      </c>
      <c r="Y57" s="17"/>
      <c r="Z57" s="31">
        <v>25.573105088749998</v>
      </c>
      <c r="AA57" s="26">
        <v>39.9</v>
      </c>
      <c r="AB57" s="49">
        <v>0.120076052</v>
      </c>
      <c r="AC57" s="49">
        <v>0.120076052</v>
      </c>
      <c r="AD57" s="48">
        <v>15.791046375166669</v>
      </c>
      <c r="AE57" s="48">
        <v>15.791046375166669</v>
      </c>
      <c r="AG57" s="55">
        <f t="shared" si="18"/>
        <v>0</v>
      </c>
      <c r="AH57" s="50">
        <v>0</v>
      </c>
      <c r="AI57" s="39"/>
      <c r="AJ57" s="39"/>
      <c r="AK57" s="39"/>
      <c r="AL57" s="39"/>
      <c r="AM57" s="40"/>
      <c r="AN57" s="40"/>
      <c r="AO57" s="41"/>
      <c r="AP57" s="39"/>
      <c r="AQ57" s="40"/>
      <c r="AR57" s="40"/>
      <c r="AS57" s="41"/>
      <c r="AT57" s="39"/>
      <c r="AU57" s="39">
        <v>0</v>
      </c>
      <c r="AV57" s="48">
        <v>6.4879976333333339E-2</v>
      </c>
      <c r="AW57" s="55">
        <f t="shared" si="23"/>
        <v>1</v>
      </c>
      <c r="AX57" s="48">
        <v>0</v>
      </c>
      <c r="AY57" s="48">
        <v>0.22854796033333333</v>
      </c>
      <c r="AZ57" s="48">
        <v>0.22854796033333333</v>
      </c>
      <c r="BA57" s="56">
        <v>0.42098915383888896</v>
      </c>
      <c r="BB57" s="31">
        <f t="shared" si="24"/>
        <v>0</v>
      </c>
      <c r="BC57" s="31">
        <f t="shared" si="25"/>
        <v>9.6216212432333956E-2</v>
      </c>
      <c r="BD57" s="31">
        <f t="shared" si="26"/>
        <v>9.6216212432333956E-2</v>
      </c>
      <c r="BE57" s="31">
        <v>15.887262587599002</v>
      </c>
      <c r="BF57" s="49">
        <v>0</v>
      </c>
      <c r="BG57" s="49">
        <v>9.9999999999999995E-7</v>
      </c>
      <c r="BH57" s="49"/>
      <c r="BI57" s="49">
        <v>0.120076052</v>
      </c>
      <c r="BJ57" s="49">
        <v>0.120076052</v>
      </c>
      <c r="BK57" s="16">
        <v>1</v>
      </c>
      <c r="BL57" s="50">
        <v>54.8</v>
      </c>
      <c r="BM57" s="16">
        <v>69.7</v>
      </c>
      <c r="BN57" s="50">
        <v>132.52509929490213</v>
      </c>
      <c r="BO57" s="9"/>
      <c r="BP57" s="9"/>
      <c r="BQ57" s="53"/>
      <c r="BR57" s="6"/>
      <c r="BS57" s="11">
        <v>147</v>
      </c>
      <c r="BT57" s="48">
        <v>50.22896741494273</v>
      </c>
      <c r="BU57" s="56">
        <v>1.0389999999999999</v>
      </c>
      <c r="BV57" s="16">
        <v>137</v>
      </c>
      <c r="BW57" s="16">
        <v>108</v>
      </c>
      <c r="BX57" s="16">
        <v>123</v>
      </c>
      <c r="BY57" s="16">
        <v>128</v>
      </c>
      <c r="BZ57" s="16">
        <v>101</v>
      </c>
      <c r="CA57" s="16">
        <v>114</v>
      </c>
      <c r="CB57" s="16">
        <v>119</v>
      </c>
      <c r="CC57" s="16">
        <v>94</v>
      </c>
      <c r="CD57" s="16">
        <v>106</v>
      </c>
      <c r="CE57" s="16">
        <v>110</v>
      </c>
      <c r="CF57" s="16">
        <v>87</v>
      </c>
      <c r="CG57" s="16">
        <v>99</v>
      </c>
      <c r="CH57" s="16">
        <v>106</v>
      </c>
      <c r="CI57" s="16">
        <v>83</v>
      </c>
      <c r="CJ57" s="16">
        <v>95</v>
      </c>
      <c r="CK57" s="49">
        <v>0.78301886792452835</v>
      </c>
      <c r="CL57" s="54">
        <v>0.94754976287257786</v>
      </c>
      <c r="CM57" s="56">
        <v>1.0550332270934752</v>
      </c>
      <c r="CN57" s="56">
        <v>1.0135079015034281</v>
      </c>
      <c r="CO57" s="6">
        <v>650</v>
      </c>
      <c r="CP57" s="14">
        <v>650</v>
      </c>
      <c r="CQ57" s="14">
        <v>300</v>
      </c>
      <c r="CR57" s="4">
        <v>23</v>
      </c>
      <c r="CS57" s="7">
        <v>17.8</v>
      </c>
      <c r="CT57" s="6">
        <v>92</v>
      </c>
      <c r="CU57" s="6">
        <v>93</v>
      </c>
      <c r="CV57" s="9"/>
      <c r="CW57" s="13"/>
      <c r="CX57" s="13"/>
      <c r="CY57" s="9"/>
      <c r="CZ57" s="34">
        <v>9</v>
      </c>
      <c r="DA57" s="9">
        <v>0.161</v>
      </c>
      <c r="DB57" s="13">
        <v>13.85</v>
      </c>
      <c r="DC57" s="13">
        <v>63.219329999999999</v>
      </c>
      <c r="DD57" s="13">
        <v>80.270049999999998</v>
      </c>
      <c r="DE57" s="9">
        <v>0.78758304000059798</v>
      </c>
      <c r="DF57" s="16">
        <v>0</v>
      </c>
      <c r="DG57" s="16">
        <v>0</v>
      </c>
      <c r="DH57" s="16">
        <v>0</v>
      </c>
      <c r="DI57" s="16">
        <v>0</v>
      </c>
      <c r="DJ57" s="16">
        <v>0</v>
      </c>
      <c r="DK57" s="16">
        <v>0</v>
      </c>
      <c r="DL57" s="16">
        <v>0</v>
      </c>
      <c r="DM57" s="16">
        <v>0</v>
      </c>
      <c r="DN57" s="16">
        <v>0</v>
      </c>
      <c r="DO57" s="16">
        <v>0</v>
      </c>
      <c r="DP57" s="16">
        <v>0</v>
      </c>
      <c r="DQ57" s="16">
        <v>1</v>
      </c>
      <c r="DR57" s="16">
        <v>0</v>
      </c>
      <c r="DS57" s="16">
        <v>0</v>
      </c>
      <c r="DT57" s="16">
        <v>0</v>
      </c>
      <c r="DU57" s="16">
        <v>0</v>
      </c>
      <c r="DV57" s="16">
        <v>0</v>
      </c>
      <c r="DW57" s="16">
        <v>0</v>
      </c>
      <c r="DX57" s="16">
        <v>1</v>
      </c>
      <c r="DY57" s="16">
        <v>0</v>
      </c>
      <c r="DZ57" s="3" t="s">
        <v>423</v>
      </c>
      <c r="EA57" s="3" t="s">
        <v>400</v>
      </c>
      <c r="EB57" s="50">
        <v>0.52593810810810815</v>
      </c>
      <c r="EC57" s="55">
        <v>525938.10810810816</v>
      </c>
      <c r="ED57" s="55">
        <v>804940</v>
      </c>
      <c r="EE57" s="57">
        <v>402868.00000719202</v>
      </c>
      <c r="EF57" s="57">
        <v>402071.99999280798</v>
      </c>
      <c r="EG57" s="55">
        <v>238466.74476551721</v>
      </c>
      <c r="EH57" s="21">
        <v>110300</v>
      </c>
      <c r="EI57" s="57">
        <v>51289.5</v>
      </c>
      <c r="EJ57" s="57">
        <v>59010.5</v>
      </c>
      <c r="EK57" s="59">
        <v>13.7</v>
      </c>
      <c r="EL57" s="60">
        <v>0.46500000000000002</v>
      </c>
      <c r="EM57" s="56">
        <v>0.53500000000000003</v>
      </c>
      <c r="EN57" s="30">
        <f t="shared" si="27"/>
        <v>6.3704999999999998</v>
      </c>
      <c r="EO57" s="30">
        <f t="shared" si="28"/>
        <v>7.3295000000000003</v>
      </c>
      <c r="EP57" s="57">
        <f t="shared" si="29"/>
        <v>351578.50000719202</v>
      </c>
      <c r="EQ57" s="57">
        <f t="shared" si="30"/>
        <v>343061.49999280798</v>
      </c>
      <c r="ER57" s="56">
        <f t="shared" si="31"/>
        <v>1.0248264524423831</v>
      </c>
      <c r="ES57" s="31">
        <v>6</v>
      </c>
      <c r="ET57" s="31">
        <v>94</v>
      </c>
      <c r="EU57" s="18">
        <v>96.9</v>
      </c>
      <c r="EV57" s="55">
        <v>1</v>
      </c>
      <c r="EW57" s="55">
        <v>1</v>
      </c>
      <c r="EX57" s="55">
        <v>1</v>
      </c>
      <c r="EY57" s="55">
        <v>0</v>
      </c>
      <c r="EZ57" s="31">
        <v>0</v>
      </c>
      <c r="FA57" s="31">
        <v>0</v>
      </c>
      <c r="FB57" s="31">
        <v>0</v>
      </c>
      <c r="FC57" s="31">
        <v>0</v>
      </c>
      <c r="FD57" s="31">
        <v>0</v>
      </c>
      <c r="FE57" s="61">
        <v>0.71300000000000008</v>
      </c>
      <c r="FF57" s="16">
        <v>1</v>
      </c>
      <c r="FG57" s="16">
        <v>1000</v>
      </c>
      <c r="FH57" s="50">
        <v>1901.3644088221251</v>
      </c>
      <c r="FI57" s="48">
        <f t="shared" si="19"/>
        <v>7.550327017343367</v>
      </c>
      <c r="FJ57" s="27">
        <v>-0.48283891032822179</v>
      </c>
      <c r="FK57" s="27">
        <v>-0.27373424406435015</v>
      </c>
      <c r="FL57" s="31">
        <v>6</v>
      </c>
      <c r="FM57" s="30">
        <v>1</v>
      </c>
      <c r="FN57" s="30">
        <v>0</v>
      </c>
      <c r="FO57" s="31">
        <v>6</v>
      </c>
      <c r="FP57" s="31">
        <v>0.1</v>
      </c>
      <c r="FQ57" s="48">
        <v>-1.1733012761146815</v>
      </c>
      <c r="FR57" s="48">
        <v>8.2194908833844893E-2</v>
      </c>
      <c r="FS57" s="48">
        <v>0.29045943471424446</v>
      </c>
      <c r="FT57" s="48">
        <v>0.63460134868262663</v>
      </c>
      <c r="FU57" s="48">
        <v>-8.7955965589663149E-2</v>
      </c>
      <c r="FV57" s="31">
        <v>5.6751556893684203</v>
      </c>
      <c r="FW57" s="30">
        <v>3.7794076786666668</v>
      </c>
      <c r="FX57" s="31">
        <v>29.936213738749998</v>
      </c>
      <c r="FY57" s="31"/>
      <c r="FZ57" s="31"/>
      <c r="GA57" s="31"/>
      <c r="GB57" s="31"/>
      <c r="GC57" s="31"/>
      <c r="GD57" s="31"/>
      <c r="GE57" s="31"/>
      <c r="GF57" s="31"/>
      <c r="GG57" s="31">
        <v>54.42721951</v>
      </c>
      <c r="GH57" s="21">
        <v>78.8</v>
      </c>
      <c r="GI57" s="44">
        <v>-0.4411965540381142</v>
      </c>
    </row>
    <row r="58" spans="1:191" ht="14" customHeight="1" x14ac:dyDescent="0.15">
      <c r="A58" s="16" t="s">
        <v>697</v>
      </c>
      <c r="B58" s="21" t="s">
        <v>846</v>
      </c>
      <c r="C58" s="33">
        <v>1.435483870967742</v>
      </c>
      <c r="D58" s="20">
        <v>1</v>
      </c>
      <c r="E58" s="20">
        <v>1</v>
      </c>
      <c r="F58" s="20">
        <v>1</v>
      </c>
      <c r="G58" s="20">
        <v>1</v>
      </c>
      <c r="H58" s="31"/>
      <c r="I58" s="31"/>
      <c r="J58" s="31"/>
      <c r="K58" s="31"/>
      <c r="L58" s="31"/>
      <c r="M58" s="31"/>
      <c r="N58" s="31">
        <v>1.6833333333333333</v>
      </c>
      <c r="O58" s="21">
        <v>24</v>
      </c>
      <c r="P58" s="55">
        <v>1602.2207776</v>
      </c>
      <c r="Q58" s="57">
        <v>1767.9678996</v>
      </c>
      <c r="R58" s="57">
        <v>4318.8862615999997</v>
      </c>
      <c r="S58" s="57">
        <v>4713.5975428000002</v>
      </c>
      <c r="T58" s="57">
        <v>5782.8654969999998</v>
      </c>
      <c r="U58" s="57">
        <v>7205.148306</v>
      </c>
      <c r="V58" s="55">
        <v>3552.9105689263156</v>
      </c>
      <c r="W58" s="50">
        <v>1.4767747550579489</v>
      </c>
      <c r="X58" s="31">
        <v>2.9792753303041404</v>
      </c>
      <c r="Y58" s="17">
        <v>19.8</v>
      </c>
      <c r="Z58" s="31">
        <v>9.4116396509999998</v>
      </c>
      <c r="AA58" s="26"/>
      <c r="AB58" s="49">
        <v>5.668467E-2</v>
      </c>
      <c r="AC58" s="49">
        <v>5.668467E-2</v>
      </c>
      <c r="AD58" s="48">
        <v>12.168513849562501</v>
      </c>
      <c r="AE58" s="48">
        <v>12.168513849562501</v>
      </c>
      <c r="AG58" s="55">
        <f t="shared" si="18"/>
        <v>0</v>
      </c>
      <c r="AH58" s="50">
        <v>0</v>
      </c>
      <c r="AI58" s="39">
        <v>0</v>
      </c>
      <c r="AJ58" s="39">
        <v>0</v>
      </c>
      <c r="AK58" s="39">
        <v>0</v>
      </c>
      <c r="AL58" s="39">
        <v>0</v>
      </c>
      <c r="AM58" s="40">
        <v>0</v>
      </c>
      <c r="AN58" s="40">
        <v>0</v>
      </c>
      <c r="AO58" s="41">
        <v>0</v>
      </c>
      <c r="AP58" s="39">
        <f>AVERAGE(AV58,AK58,AN58)</f>
        <v>2.3006857536231887E-5</v>
      </c>
      <c r="AQ58" s="40">
        <v>0</v>
      </c>
      <c r="AR58" s="40">
        <v>0</v>
      </c>
      <c r="AS58" s="41">
        <v>0</v>
      </c>
      <c r="AT58" s="39">
        <f>AVERAGE(AI58,AO58,AR58)</f>
        <v>0</v>
      </c>
      <c r="AU58" s="39">
        <v>3</v>
      </c>
      <c r="AV58" s="48">
        <v>6.9020572608695661E-5</v>
      </c>
      <c r="AW58" s="55">
        <f t="shared" si="23"/>
        <v>1</v>
      </c>
      <c r="AX58" s="48">
        <v>0</v>
      </c>
      <c r="AY58" s="48">
        <v>2.6589096975185185</v>
      </c>
      <c r="AZ58" s="48">
        <v>2.6589096975185185</v>
      </c>
      <c r="BA58" s="56">
        <v>0.45476335673333329</v>
      </c>
      <c r="BB58" s="31">
        <f t="shared" si="24"/>
        <v>0</v>
      </c>
      <c r="BC58" s="31">
        <f t="shared" si="25"/>
        <v>1.2091746992943333</v>
      </c>
      <c r="BD58" s="31">
        <f t="shared" si="26"/>
        <v>1.2091746992943333</v>
      </c>
      <c r="BE58" s="31">
        <v>13.377688548856835</v>
      </c>
      <c r="BF58" s="49">
        <v>0</v>
      </c>
      <c r="BG58" s="49">
        <v>9.9999999999999995E-7</v>
      </c>
      <c r="BH58" s="49"/>
      <c r="BI58" s="49">
        <v>5.668467E-2</v>
      </c>
      <c r="BJ58" s="49">
        <v>5.668467E-2</v>
      </c>
      <c r="BK58" s="16">
        <v>0</v>
      </c>
      <c r="BL58" s="50">
        <v>4.8</v>
      </c>
      <c r="BM58" s="16">
        <v>6.2000000000000011</v>
      </c>
      <c r="BN58" s="50">
        <v>85.830718456594951</v>
      </c>
      <c r="BO58" s="9"/>
      <c r="BP58" s="9"/>
      <c r="BQ58" s="53"/>
      <c r="BR58" s="6"/>
      <c r="BS58" s="11"/>
      <c r="BU58" s="56"/>
      <c r="BV58" s="16">
        <v>21</v>
      </c>
      <c r="BW58" s="16">
        <v>14</v>
      </c>
      <c r="BX58" s="16">
        <v>18</v>
      </c>
      <c r="BY58" s="16">
        <v>18</v>
      </c>
      <c r="BZ58" s="16">
        <v>17</v>
      </c>
      <c r="CA58" s="16">
        <v>18</v>
      </c>
      <c r="CB58" s="16">
        <v>18</v>
      </c>
      <c r="CC58" s="16">
        <v>15</v>
      </c>
      <c r="CD58" s="16">
        <v>17</v>
      </c>
      <c r="CE58" s="16">
        <v>13</v>
      </c>
      <c r="CF58" s="16">
        <v>11</v>
      </c>
      <c r="CG58" s="16">
        <v>12</v>
      </c>
      <c r="CH58" s="16">
        <v>11</v>
      </c>
      <c r="CI58" s="16">
        <v>9</v>
      </c>
      <c r="CJ58" s="16">
        <v>10</v>
      </c>
      <c r="CK58" s="49">
        <v>0.81818181818181823</v>
      </c>
      <c r="CL58" s="54">
        <v>0.91631381998265249</v>
      </c>
      <c r="CM58" s="56">
        <v>1.0569892473118279</v>
      </c>
      <c r="CN58" s="56">
        <v>1.0128608761455939</v>
      </c>
      <c r="CO58" s="6"/>
      <c r="CP58" s="14"/>
      <c r="CQ58" s="14"/>
      <c r="CR58" s="4"/>
      <c r="CS58" s="7"/>
      <c r="CT58" s="6">
        <v>100</v>
      </c>
      <c r="CU58" s="6">
        <v>94</v>
      </c>
      <c r="CV58" s="9"/>
      <c r="CW58" s="13">
        <v>29.7</v>
      </c>
      <c r="CX58" s="13">
        <v>23.19</v>
      </c>
      <c r="CY58" s="9">
        <v>1.2807244501940491</v>
      </c>
      <c r="CZ58" s="34">
        <v>21</v>
      </c>
      <c r="DA58" s="9">
        <v>0.17599999999999999</v>
      </c>
      <c r="DB58" s="13">
        <v>18.75</v>
      </c>
      <c r="DC58" s="13"/>
      <c r="DD58" s="13"/>
      <c r="DE58" s="9"/>
      <c r="DF58" s="16">
        <v>0</v>
      </c>
      <c r="DG58" s="16">
        <v>0</v>
      </c>
      <c r="DH58" s="16">
        <v>1</v>
      </c>
      <c r="DI58" s="16">
        <v>0</v>
      </c>
      <c r="DJ58" s="16">
        <v>0</v>
      </c>
      <c r="DK58" s="16">
        <v>0</v>
      </c>
      <c r="DL58" s="16">
        <v>0</v>
      </c>
      <c r="DM58" s="16">
        <v>0</v>
      </c>
      <c r="DN58" s="16">
        <v>0</v>
      </c>
      <c r="DO58" s="16">
        <v>0</v>
      </c>
      <c r="DP58" s="16">
        <v>0</v>
      </c>
      <c r="DQ58" s="16">
        <v>0</v>
      </c>
      <c r="DR58" s="16">
        <v>0</v>
      </c>
      <c r="DS58" s="16">
        <v>0</v>
      </c>
      <c r="DT58" s="16">
        <v>0</v>
      </c>
      <c r="DU58" s="16">
        <v>0</v>
      </c>
      <c r="DV58" s="16">
        <v>1</v>
      </c>
      <c r="DW58" s="16">
        <v>0</v>
      </c>
      <c r="DX58" s="16">
        <v>0</v>
      </c>
      <c r="DY58" s="16">
        <v>0</v>
      </c>
      <c r="DZ58" s="3" t="s">
        <v>401</v>
      </c>
      <c r="EA58" s="3" t="s">
        <v>85</v>
      </c>
      <c r="EB58" s="50">
        <v>7.2235210324324312E-2</v>
      </c>
      <c r="EC58" s="55">
        <v>72235.210324324318</v>
      </c>
      <c r="ED58" s="55">
        <v>72000</v>
      </c>
      <c r="EE58" s="57"/>
      <c r="EF58" s="57"/>
      <c r="EG58" s="55"/>
      <c r="EH58" s="21">
        <v>4500</v>
      </c>
      <c r="EI58" s="57">
        <v>2079</v>
      </c>
      <c r="EJ58" s="57">
        <v>2420.9999999999995</v>
      </c>
      <c r="EK58" s="59">
        <v>6.7</v>
      </c>
      <c r="EL58" s="60">
        <v>0.46200000000000002</v>
      </c>
      <c r="EM58" s="56">
        <v>0.53799999999999992</v>
      </c>
      <c r="EN58" s="30">
        <f t="shared" si="27"/>
        <v>3.0954000000000002</v>
      </c>
      <c r="EO58" s="30">
        <f t="shared" si="28"/>
        <v>3.6045999999999996</v>
      </c>
      <c r="EP58" s="57"/>
      <c r="EQ58" s="57"/>
      <c r="ER58" s="56"/>
      <c r="ES58" s="31">
        <v>90.9</v>
      </c>
      <c r="ET58" s="31">
        <v>0</v>
      </c>
      <c r="EU58" s="18">
        <v>0.1</v>
      </c>
      <c r="EV58" s="55">
        <v>0</v>
      </c>
      <c r="EW58" s="55">
        <v>0</v>
      </c>
      <c r="EX58" s="55">
        <v>0</v>
      </c>
      <c r="EY58" s="55">
        <v>0</v>
      </c>
      <c r="EZ58" s="31">
        <v>0</v>
      </c>
      <c r="FA58" s="31">
        <v>0</v>
      </c>
      <c r="FB58" s="31">
        <v>0</v>
      </c>
      <c r="FC58" s="31">
        <v>2.9000000000000004</v>
      </c>
      <c r="FD58" s="31">
        <v>6.1</v>
      </c>
      <c r="FE58" s="61"/>
      <c r="FF58" s="16">
        <v>0</v>
      </c>
      <c r="FG58" s="16">
        <v>0</v>
      </c>
      <c r="FH58" s="50">
        <v>0.1</v>
      </c>
      <c r="FI58" s="48">
        <f t="shared" si="19"/>
        <v>-2.3025850929940455</v>
      </c>
      <c r="FJ58" s="27">
        <v>0.66203925094949412</v>
      </c>
      <c r="FK58" s="27">
        <v>0.77858246039435097</v>
      </c>
      <c r="FL58" s="31">
        <v>0.1</v>
      </c>
      <c r="FM58" s="30">
        <v>0</v>
      </c>
      <c r="FN58" s="30">
        <v>0</v>
      </c>
      <c r="FO58" s="31">
        <v>0.1</v>
      </c>
      <c r="FP58" s="31">
        <v>0.1</v>
      </c>
      <c r="FQ58" s="48">
        <v>0.80265502616216045</v>
      </c>
      <c r="FR58" s="48">
        <v>0.72099727080968612</v>
      </c>
      <c r="FS58" s="48">
        <v>0.7277666967310078</v>
      </c>
      <c r="FT58" s="48">
        <v>0.63460134868262663</v>
      </c>
      <c r="FU58" s="48">
        <v>0.73292056055596644</v>
      </c>
      <c r="FV58" s="31"/>
      <c r="FW58" s="30"/>
      <c r="FX58" s="31">
        <v>20.172431461500004</v>
      </c>
      <c r="FY58" s="31"/>
      <c r="FZ58" s="31"/>
      <c r="GA58" s="31"/>
      <c r="GB58" s="31"/>
      <c r="GC58" s="31"/>
      <c r="GD58" s="31"/>
      <c r="GE58" s="31"/>
      <c r="GF58" s="31"/>
      <c r="GG58" s="31"/>
      <c r="GH58" s="21">
        <v>10.4</v>
      </c>
      <c r="GI58" s="44">
        <v>0.71409398466952134</v>
      </c>
    </row>
    <row r="59" spans="1:191" ht="14" customHeight="1" x14ac:dyDescent="0.15">
      <c r="A59" s="16" t="s">
        <v>661</v>
      </c>
      <c r="B59" s="21" t="s">
        <v>847</v>
      </c>
      <c r="C59" s="33">
        <v>2.3918918918918921</v>
      </c>
      <c r="D59" s="20">
        <v>2</v>
      </c>
      <c r="E59" s="20">
        <v>2</v>
      </c>
      <c r="F59" s="20">
        <v>2</v>
      </c>
      <c r="G59" s="20">
        <v>2</v>
      </c>
      <c r="H59" s="31">
        <v>4.8499999999999996</v>
      </c>
      <c r="I59" s="31">
        <v>5.2631578947368425</v>
      </c>
      <c r="J59" s="31">
        <v>8</v>
      </c>
      <c r="K59" s="31">
        <v>8</v>
      </c>
      <c r="L59" s="31">
        <v>8</v>
      </c>
      <c r="M59" s="31">
        <v>8</v>
      </c>
      <c r="N59" s="31">
        <v>3.3571428571428572</v>
      </c>
      <c r="O59" s="21">
        <v>18</v>
      </c>
      <c r="P59" s="55">
        <v>2952.3090981</v>
      </c>
      <c r="Q59" s="57">
        <v>3428.5615401999999</v>
      </c>
      <c r="R59" s="57">
        <v>4796.0885282999998</v>
      </c>
      <c r="S59" s="57">
        <v>8159.2639497999999</v>
      </c>
      <c r="T59" s="57">
        <v>3740.3528350000001</v>
      </c>
      <c r="U59" s="57">
        <v>6200.2205139999996</v>
      </c>
      <c r="V59" s="55">
        <v>5471</v>
      </c>
      <c r="W59" s="50">
        <v>3.4267721330299734</v>
      </c>
      <c r="X59" s="31">
        <v>3.0053644167533253</v>
      </c>
      <c r="Y59" s="17">
        <v>22.500000000000004</v>
      </c>
      <c r="Z59" s="31">
        <v>17.936309359374999</v>
      </c>
      <c r="AA59" s="26">
        <v>48.4</v>
      </c>
      <c r="AB59" s="49">
        <v>0</v>
      </c>
      <c r="AC59" s="49">
        <v>1E-3</v>
      </c>
      <c r="AD59" s="48">
        <v>1.0491594907837838</v>
      </c>
      <c r="AE59" s="48">
        <v>1.0491594907837838</v>
      </c>
      <c r="AF59" s="55">
        <v>1410.3611111111111</v>
      </c>
      <c r="AG59" s="55">
        <f t="shared" si="18"/>
        <v>1410361.111111111</v>
      </c>
      <c r="AH59" s="50">
        <v>0.19097743645953913</v>
      </c>
      <c r="AI59" s="39">
        <v>0</v>
      </c>
      <c r="AJ59" s="39">
        <v>0</v>
      </c>
      <c r="AK59" s="39">
        <v>0</v>
      </c>
      <c r="AL59" s="39">
        <v>0</v>
      </c>
      <c r="AM59" s="40">
        <v>133.17104020938251</v>
      </c>
      <c r="AN59" s="40">
        <v>197.26741538866187</v>
      </c>
      <c r="AO59" s="41">
        <v>417.83211644154909</v>
      </c>
      <c r="AP59" s="39">
        <f>AVERAGE(AV59,AK59,AN59)</f>
        <v>66.193724926928027</v>
      </c>
      <c r="AQ59" s="40">
        <v>133.17104020938251</v>
      </c>
      <c r="AR59" s="40">
        <v>197.26741538866187</v>
      </c>
      <c r="AS59" s="41">
        <v>417.83211644154909</v>
      </c>
      <c r="AT59" s="39">
        <f>AVERAGE(AI59,AO59,AR59)</f>
        <v>205.03317727673698</v>
      </c>
      <c r="AU59" s="39">
        <v>3</v>
      </c>
      <c r="AV59" s="48">
        <v>1.3137593921222219</v>
      </c>
      <c r="AW59" s="55">
        <f t="shared" si="23"/>
        <v>0</v>
      </c>
      <c r="AX59" s="48">
        <v>1.3137593921222219</v>
      </c>
      <c r="AY59" s="48">
        <v>1.5569319244333333</v>
      </c>
      <c r="AZ59" s="48">
        <v>2.870691316555555</v>
      </c>
      <c r="BA59" s="56">
        <v>0.29074190862631577</v>
      </c>
      <c r="BB59" s="31">
        <f t="shared" si="24"/>
        <v>0.38196491314136322</v>
      </c>
      <c r="BC59" s="31">
        <f t="shared" si="25"/>
        <v>0.45266535931099017</v>
      </c>
      <c r="BD59" s="31">
        <f t="shared" si="26"/>
        <v>0.83463027245235333</v>
      </c>
      <c r="BE59" s="31">
        <v>1.8837897632361371</v>
      </c>
      <c r="BF59" s="49">
        <v>0</v>
      </c>
      <c r="BG59" s="49">
        <v>9.9999999999999995E-7</v>
      </c>
      <c r="BH59" s="49">
        <v>0.1346</v>
      </c>
      <c r="BI59" s="49">
        <v>0</v>
      </c>
      <c r="BJ59" s="49">
        <v>1E-3</v>
      </c>
      <c r="BK59" s="16">
        <v>1</v>
      </c>
      <c r="BL59" s="50">
        <v>131.5</v>
      </c>
      <c r="BM59" s="16">
        <v>185.29999999999998</v>
      </c>
      <c r="BN59" s="50">
        <v>25.091530599615812</v>
      </c>
      <c r="BO59" s="9">
        <v>0.55000000000000004</v>
      </c>
      <c r="BP59" s="9">
        <v>0.625</v>
      </c>
      <c r="BQ59" s="53">
        <v>0.64594367100000005</v>
      </c>
      <c r="BR59" s="6">
        <v>87</v>
      </c>
      <c r="BS59" s="11">
        <v>88</v>
      </c>
      <c r="BT59" s="48">
        <v>49.431503072606418</v>
      </c>
      <c r="BU59" s="56">
        <v>1.05</v>
      </c>
      <c r="BV59" s="16">
        <v>67</v>
      </c>
      <c r="BW59" s="16">
        <v>57</v>
      </c>
      <c r="BX59" s="16">
        <v>62</v>
      </c>
      <c r="BY59" s="16">
        <v>49</v>
      </c>
      <c r="BZ59" s="16">
        <v>41</v>
      </c>
      <c r="CA59" s="16">
        <v>45</v>
      </c>
      <c r="CB59" s="16">
        <v>42</v>
      </c>
      <c r="CC59" s="16">
        <v>36</v>
      </c>
      <c r="CD59" s="16">
        <v>39</v>
      </c>
      <c r="CE59" s="16">
        <v>38</v>
      </c>
      <c r="CF59" s="16">
        <v>32</v>
      </c>
      <c r="CG59" s="16">
        <v>35</v>
      </c>
      <c r="CH59" s="16">
        <v>35</v>
      </c>
      <c r="CI59" s="16">
        <v>30</v>
      </c>
      <c r="CJ59" s="16">
        <v>33</v>
      </c>
      <c r="CK59" s="49">
        <v>0.8571428571428571</v>
      </c>
      <c r="CL59" s="54">
        <v>0.95664259105965532</v>
      </c>
      <c r="CM59" s="56">
        <v>1.0736902963979649</v>
      </c>
      <c r="CN59" s="56">
        <v>1.0167672964028338</v>
      </c>
      <c r="CO59" s="6">
        <v>150</v>
      </c>
      <c r="CP59" s="14">
        <v>150</v>
      </c>
      <c r="CQ59" s="14">
        <v>100</v>
      </c>
      <c r="CR59" s="4">
        <v>108.7</v>
      </c>
      <c r="CS59" s="7">
        <v>72.900000000000006</v>
      </c>
      <c r="CT59" s="6">
        <v>99</v>
      </c>
      <c r="CU59" s="6">
        <v>98</v>
      </c>
      <c r="CV59" s="9">
        <v>1.002474481924897</v>
      </c>
      <c r="CW59" s="13">
        <v>49.7</v>
      </c>
      <c r="CX59" s="13">
        <v>41.82</v>
      </c>
      <c r="CY59" s="9">
        <v>1.1884265901482545</v>
      </c>
      <c r="CZ59" s="34">
        <v>14</v>
      </c>
      <c r="DA59" s="9">
        <v>0.20699999999999999</v>
      </c>
      <c r="DB59" s="13">
        <v>17.14</v>
      </c>
      <c r="DC59" s="13">
        <v>54.649720000000002</v>
      </c>
      <c r="DD59" s="13">
        <v>83.581180000000003</v>
      </c>
      <c r="DE59" s="9">
        <v>0.65385197959636365</v>
      </c>
      <c r="DF59" s="16">
        <v>0</v>
      </c>
      <c r="DG59" s="16">
        <v>1</v>
      </c>
      <c r="DH59" s="16">
        <v>0</v>
      </c>
      <c r="DI59" s="16">
        <v>0</v>
      </c>
      <c r="DJ59" s="16">
        <v>0</v>
      </c>
      <c r="DK59" s="16">
        <v>0</v>
      </c>
      <c r="DL59" s="16">
        <v>0</v>
      </c>
      <c r="DM59" s="16">
        <v>0</v>
      </c>
      <c r="DN59" s="16">
        <v>0</v>
      </c>
      <c r="DO59" s="16">
        <v>0</v>
      </c>
      <c r="DP59" s="16">
        <v>0</v>
      </c>
      <c r="DQ59" s="16">
        <v>0</v>
      </c>
      <c r="DR59" s="16">
        <v>0</v>
      </c>
      <c r="DS59" s="16">
        <v>0</v>
      </c>
      <c r="DT59" s="16">
        <v>0</v>
      </c>
      <c r="DU59" s="16">
        <v>0</v>
      </c>
      <c r="DV59" s="16">
        <v>0</v>
      </c>
      <c r="DW59" s="16">
        <v>0</v>
      </c>
      <c r="DX59" s="16">
        <v>0</v>
      </c>
      <c r="DY59" s="16">
        <v>0</v>
      </c>
      <c r="DZ59" s="3" t="s">
        <v>401</v>
      </c>
      <c r="EA59" s="3" t="s">
        <v>86</v>
      </c>
      <c r="EB59" s="50">
        <v>7.3849619999999998</v>
      </c>
      <c r="EC59" s="55">
        <v>7384962</v>
      </c>
      <c r="ED59" s="55">
        <v>9533442</v>
      </c>
      <c r="EE59" s="57">
        <v>4738689.9997161096</v>
      </c>
      <c r="EF59" s="57">
        <v>4794752.0002838904</v>
      </c>
      <c r="EG59" s="55">
        <v>3252516.7397241383</v>
      </c>
      <c r="EH59" s="21">
        <v>393000</v>
      </c>
      <c r="EI59" s="57">
        <v>157593</v>
      </c>
      <c r="EJ59" s="57">
        <v>235407</v>
      </c>
      <c r="EK59" s="59">
        <v>4.0999999999999996</v>
      </c>
      <c r="EL59" s="60">
        <v>0.40100000000000002</v>
      </c>
      <c r="EM59" s="56">
        <v>0.59899999999999998</v>
      </c>
      <c r="EN59" s="30">
        <f t="shared" si="27"/>
        <v>1.6440999999999999</v>
      </c>
      <c r="EO59" s="30">
        <f t="shared" si="28"/>
        <v>2.4558999999999997</v>
      </c>
      <c r="EP59" s="57">
        <f t="shared" ref="EP59:EQ66" si="32">EE59-EI59</f>
        <v>4581096.9997161096</v>
      </c>
      <c r="EQ59" s="57">
        <f t="shared" si="32"/>
        <v>4559345.0002838904</v>
      </c>
      <c r="ER59" s="56">
        <f t="shared" ref="ER59:ER66" si="33">EP59/EQ59</f>
        <v>1.004770860601877</v>
      </c>
      <c r="ES59" s="31">
        <v>95</v>
      </c>
      <c r="ET59" s="31">
        <v>0</v>
      </c>
      <c r="EU59" s="18">
        <v>0.05</v>
      </c>
      <c r="EV59" s="55">
        <v>0</v>
      </c>
      <c r="EW59" s="55">
        <v>0</v>
      </c>
      <c r="EX59" s="55">
        <v>0</v>
      </c>
      <c r="EY59" s="55">
        <v>0</v>
      </c>
      <c r="EZ59" s="31">
        <v>0</v>
      </c>
      <c r="FA59" s="31">
        <v>0</v>
      </c>
      <c r="FB59" s="31">
        <v>0</v>
      </c>
      <c r="FC59" s="31">
        <v>5</v>
      </c>
      <c r="FD59" s="31">
        <v>0</v>
      </c>
      <c r="FE59" s="61">
        <v>0.48299999999999998</v>
      </c>
      <c r="FF59" s="16">
        <v>0</v>
      </c>
      <c r="FG59" s="16">
        <v>0</v>
      </c>
      <c r="FH59" s="50">
        <v>0.1</v>
      </c>
      <c r="FI59" s="48">
        <f t="shared" si="19"/>
        <v>-2.3025850929940455</v>
      </c>
      <c r="FJ59" s="27">
        <v>-0.16942864961471896</v>
      </c>
      <c r="FK59" s="27">
        <v>-9.3772284496709268E-2</v>
      </c>
      <c r="FL59" s="33">
        <v>1</v>
      </c>
      <c r="FM59" s="30">
        <v>2</v>
      </c>
      <c r="FN59" s="30">
        <v>1</v>
      </c>
      <c r="FO59" s="31">
        <v>2</v>
      </c>
      <c r="FP59" s="31">
        <v>1</v>
      </c>
      <c r="FQ59" s="48">
        <v>0.80265502616216045</v>
      </c>
      <c r="FR59" s="48">
        <v>0.62355284271167644</v>
      </c>
      <c r="FS59" s="48">
        <v>0.58693893438662637</v>
      </c>
      <c r="FT59" s="48">
        <v>0.52847461175297517</v>
      </c>
      <c r="FU59" s="48">
        <v>0.48956982610334582</v>
      </c>
      <c r="FV59" s="31">
        <v>0.60152032544999989</v>
      </c>
      <c r="FW59" s="30">
        <v>1.0380377241578949</v>
      </c>
      <c r="FX59" s="31">
        <v>6.2627268491000008</v>
      </c>
      <c r="FY59" s="31">
        <v>14.548604842500001</v>
      </c>
      <c r="FZ59" s="31">
        <v>14.548604842500001</v>
      </c>
      <c r="GA59" s="31">
        <v>0.38542671325000005</v>
      </c>
      <c r="GB59" s="31">
        <v>18.517771168749999</v>
      </c>
      <c r="GC59" s="31">
        <v>47.941595032500004</v>
      </c>
      <c r="GD59" s="31">
        <v>19.634691059999998</v>
      </c>
      <c r="GE59" s="31">
        <v>67.576286092499998</v>
      </c>
      <c r="GF59" s="31">
        <v>9.8314068308351086</v>
      </c>
      <c r="GG59" s="31">
        <v>72.116536589999995</v>
      </c>
      <c r="GH59" s="21">
        <v>29</v>
      </c>
      <c r="GI59" s="44">
        <v>-0.61892419403176369</v>
      </c>
    </row>
    <row r="60" spans="1:191" ht="14" customHeight="1" x14ac:dyDescent="0.15">
      <c r="A60" s="16" t="s">
        <v>406</v>
      </c>
      <c r="B60" s="21" t="s">
        <v>848</v>
      </c>
      <c r="C60" s="33">
        <v>3.0540540540540539</v>
      </c>
      <c r="D60" s="20">
        <v>3</v>
      </c>
      <c r="E60" s="20">
        <v>3</v>
      </c>
      <c r="F60" s="20">
        <v>3</v>
      </c>
      <c r="G60" s="20">
        <v>3</v>
      </c>
      <c r="H60" s="31">
        <v>5.1749999999999998</v>
      </c>
      <c r="I60" s="31">
        <v>5.4473684210526319</v>
      </c>
      <c r="J60" s="31">
        <v>5.6</v>
      </c>
      <c r="K60" s="31">
        <v>5</v>
      </c>
      <c r="L60" s="31">
        <v>5</v>
      </c>
      <c r="M60" s="31">
        <v>5</v>
      </c>
      <c r="N60" s="31">
        <v>2.85</v>
      </c>
      <c r="O60" s="21">
        <v>17</v>
      </c>
      <c r="P60" s="55">
        <v>3175.6988176</v>
      </c>
      <c r="Q60" s="57">
        <v>3482.5827552000001</v>
      </c>
      <c r="R60" s="57">
        <v>4882.9772933000004</v>
      </c>
      <c r="S60" s="57">
        <v>5755.9343213000002</v>
      </c>
      <c r="T60" s="57">
        <v>5497.6740680000003</v>
      </c>
      <c r="U60" s="57">
        <v>6736.0602060000001</v>
      </c>
      <c r="V60" s="55">
        <v>5046.6982792684212</v>
      </c>
      <c r="W60" s="50">
        <v>1.3635467053606769</v>
      </c>
      <c r="X60" s="31">
        <v>1.5786311944938691</v>
      </c>
      <c r="Y60" s="17">
        <v>22.400000000000002</v>
      </c>
      <c r="Z60" s="31">
        <v>23.582590645625</v>
      </c>
      <c r="AA60" s="26">
        <v>54.4</v>
      </c>
      <c r="AB60" s="49">
        <v>0</v>
      </c>
      <c r="AC60" s="49">
        <v>1E-3</v>
      </c>
      <c r="AD60" s="48">
        <v>1.1265610448648649</v>
      </c>
      <c r="AE60" s="48">
        <v>1.1265610448648649</v>
      </c>
      <c r="AF60" s="55">
        <v>17515.972222222223</v>
      </c>
      <c r="AG60" s="55">
        <f t="shared" si="18"/>
        <v>17515972.222222224</v>
      </c>
      <c r="AH60" s="50">
        <v>1.7285212302149036</v>
      </c>
      <c r="AI60" s="39">
        <v>4138.9961762419871</v>
      </c>
      <c r="AJ60" s="39">
        <v>4275.0916865922118</v>
      </c>
      <c r="AK60" s="39">
        <v>6429.8946396941574</v>
      </c>
      <c r="AL60" s="39">
        <v>4947.9941675094524</v>
      </c>
      <c r="AM60" s="40">
        <v>0.73463208029235127</v>
      </c>
      <c r="AN60" s="40">
        <v>4.4192289297690771E-2</v>
      </c>
      <c r="AO60" s="41">
        <v>11.774854009570937</v>
      </c>
      <c r="AP60" s="39">
        <f>AVERAGE(AV60,AK60,AN60)</f>
        <v>2159.6142725017821</v>
      </c>
      <c r="AQ60" s="40">
        <v>4139.7308083222797</v>
      </c>
      <c r="AR60" s="40">
        <v>4275.1358788815096</v>
      </c>
      <c r="AS60" s="41">
        <v>6441.6694937037282</v>
      </c>
      <c r="AT60" s="39">
        <f>AVERAGE(AI60,AO60,AR60)</f>
        <v>2808.635636377689</v>
      </c>
      <c r="AU60" s="39">
        <v>3</v>
      </c>
      <c r="AV60" s="48">
        <v>48.903985521891897</v>
      </c>
      <c r="AW60" s="55">
        <f t="shared" si="23"/>
        <v>0</v>
      </c>
      <c r="AX60" s="48">
        <v>48.903985521891897</v>
      </c>
      <c r="AY60" s="48">
        <v>0.40815648986486491</v>
      </c>
      <c r="AZ60" s="48">
        <v>49.312142011756762</v>
      </c>
      <c r="BA60" s="56">
        <v>0.27838102047894747</v>
      </c>
      <c r="BB60" s="31">
        <f t="shared" si="24"/>
        <v>13.613941395071938</v>
      </c>
      <c r="BC60" s="31">
        <f t="shared" si="25"/>
        <v>0.11362302016368628</v>
      </c>
      <c r="BD60" s="31">
        <f t="shared" si="26"/>
        <v>13.727564415235625</v>
      </c>
      <c r="BE60" s="31">
        <v>14.854125460100489</v>
      </c>
      <c r="BF60" s="49">
        <v>0.20986352899999999</v>
      </c>
      <c r="BG60" s="49">
        <v>0.20986352899999999</v>
      </c>
      <c r="BH60" s="49">
        <v>0.1056</v>
      </c>
      <c r="BI60" s="49">
        <v>0.20986352899999999</v>
      </c>
      <c r="BJ60" s="49">
        <v>0.20986352899999999</v>
      </c>
      <c r="BK60" s="16">
        <v>1</v>
      </c>
      <c r="BL60" s="50">
        <v>153.80000000000001</v>
      </c>
      <c r="BM60" s="16">
        <v>237.89999999999998</v>
      </c>
      <c r="BN60" s="50">
        <v>23.476584425409374</v>
      </c>
      <c r="BO60" s="9">
        <v>0.622</v>
      </c>
      <c r="BP60" s="9">
        <v>0.624</v>
      </c>
      <c r="BQ60" s="53">
        <v>0.645043386</v>
      </c>
      <c r="BR60" s="6">
        <v>86</v>
      </c>
      <c r="BS60" s="11">
        <v>77</v>
      </c>
      <c r="BT60" s="48">
        <v>49.796767386811062</v>
      </c>
      <c r="BU60" s="56">
        <v>1.05</v>
      </c>
      <c r="BV60" s="16">
        <v>58</v>
      </c>
      <c r="BW60" s="16">
        <v>48</v>
      </c>
      <c r="BX60" s="16">
        <v>53</v>
      </c>
      <c r="BY60" s="16">
        <v>46</v>
      </c>
      <c r="BZ60" s="16">
        <v>38</v>
      </c>
      <c r="CA60" s="16">
        <v>42</v>
      </c>
      <c r="CB60" s="16">
        <v>37</v>
      </c>
      <c r="CC60" s="16">
        <v>31</v>
      </c>
      <c r="CD60" s="16">
        <v>34</v>
      </c>
      <c r="CE60" s="16">
        <v>31</v>
      </c>
      <c r="CF60" s="16">
        <v>26</v>
      </c>
      <c r="CG60" s="16">
        <v>28</v>
      </c>
      <c r="CH60" s="16">
        <v>27</v>
      </c>
      <c r="CI60" s="16">
        <v>23</v>
      </c>
      <c r="CJ60" s="16">
        <v>25</v>
      </c>
      <c r="CK60" s="49">
        <v>0.85185185185185186</v>
      </c>
      <c r="CL60" s="54">
        <v>0.95134994340009038</v>
      </c>
      <c r="CM60" s="56">
        <v>1.0823247410749099</v>
      </c>
      <c r="CN60" s="56">
        <v>1.0185265605539553</v>
      </c>
      <c r="CO60" s="6">
        <v>210</v>
      </c>
      <c r="CP60" s="14">
        <v>210</v>
      </c>
      <c r="CQ60" s="14">
        <v>140</v>
      </c>
      <c r="CR60" s="4">
        <v>82.8</v>
      </c>
      <c r="CS60" s="7">
        <v>72.7</v>
      </c>
      <c r="CT60" s="6">
        <v>84</v>
      </c>
      <c r="CU60" s="6">
        <v>99</v>
      </c>
      <c r="CV60" s="9">
        <v>0.95429044157345033</v>
      </c>
      <c r="CW60" s="13">
        <v>44.2</v>
      </c>
      <c r="CX60" s="13">
        <v>45.82</v>
      </c>
      <c r="CY60" s="9">
        <v>0.96464426014840687</v>
      </c>
      <c r="CZ60" s="34">
        <v>35</v>
      </c>
      <c r="DA60" s="9">
        <v>0.43</v>
      </c>
      <c r="DB60" s="13">
        <v>25</v>
      </c>
      <c r="DC60" s="13">
        <v>48.087389999999999</v>
      </c>
      <c r="DD60" s="13">
        <v>79.154470000000003</v>
      </c>
      <c r="DE60" s="9">
        <v>0.60751325856897276</v>
      </c>
      <c r="DF60" s="16">
        <v>0</v>
      </c>
      <c r="DG60" s="16">
        <v>1</v>
      </c>
      <c r="DH60" s="16">
        <v>0</v>
      </c>
      <c r="DI60" s="16">
        <v>0</v>
      </c>
      <c r="DJ60" s="16">
        <v>0</v>
      </c>
      <c r="DK60" s="16">
        <v>0</v>
      </c>
      <c r="DL60" s="16">
        <v>0</v>
      </c>
      <c r="DM60" s="16">
        <v>0</v>
      </c>
      <c r="DN60" s="16">
        <v>0</v>
      </c>
      <c r="DO60" s="16">
        <v>0</v>
      </c>
      <c r="DP60" s="16">
        <v>0</v>
      </c>
      <c r="DQ60" s="16">
        <v>0</v>
      </c>
      <c r="DR60" s="16">
        <v>0</v>
      </c>
      <c r="DS60" s="16">
        <v>0</v>
      </c>
      <c r="DT60" s="16">
        <v>0</v>
      </c>
      <c r="DU60" s="16">
        <v>0</v>
      </c>
      <c r="DV60" s="16">
        <v>0</v>
      </c>
      <c r="DW60" s="16">
        <v>0</v>
      </c>
      <c r="DX60" s="16">
        <v>0</v>
      </c>
      <c r="DY60" s="16">
        <v>0</v>
      </c>
      <c r="DZ60" s="3" t="s">
        <v>401</v>
      </c>
      <c r="EA60" s="3" t="s">
        <v>87</v>
      </c>
      <c r="EB60" s="50">
        <v>10.133501351351351</v>
      </c>
      <c r="EC60" s="55">
        <v>10133501.351351351</v>
      </c>
      <c r="ED60" s="55">
        <v>13062507</v>
      </c>
      <c r="EE60" s="57">
        <v>6512501.0002195695</v>
      </c>
      <c r="EF60" s="57">
        <v>6550005.9997804305</v>
      </c>
      <c r="EG60" s="55">
        <v>4066723.6661034487</v>
      </c>
      <c r="EH60" s="21">
        <v>123600</v>
      </c>
      <c r="EI60" s="57">
        <v>60687.6</v>
      </c>
      <c r="EJ60" s="57">
        <v>62912.4</v>
      </c>
      <c r="EK60" s="59">
        <v>0.9</v>
      </c>
      <c r="EL60" s="60">
        <v>0.49099999999999999</v>
      </c>
      <c r="EM60" s="56">
        <v>0.50900000000000001</v>
      </c>
      <c r="EN60" s="30">
        <f t="shared" si="27"/>
        <v>0.44190000000000002</v>
      </c>
      <c r="EO60" s="30">
        <f t="shared" si="28"/>
        <v>0.45810000000000001</v>
      </c>
      <c r="EP60" s="57">
        <f t="shared" si="32"/>
        <v>6451813.4002195699</v>
      </c>
      <c r="EQ60" s="57">
        <f t="shared" si="32"/>
        <v>6487093.5997804301</v>
      </c>
      <c r="ER60" s="56">
        <f t="shared" si="33"/>
        <v>0.99456147826168961</v>
      </c>
      <c r="ES60" s="31">
        <v>95</v>
      </c>
      <c r="ET60" s="31">
        <v>0</v>
      </c>
      <c r="EU60" s="18">
        <v>0.05</v>
      </c>
      <c r="EV60" s="55">
        <v>0</v>
      </c>
      <c r="EW60" s="55">
        <v>0</v>
      </c>
      <c r="EX60" s="55">
        <v>0</v>
      </c>
      <c r="EY60" s="55">
        <v>0</v>
      </c>
      <c r="EZ60" s="31">
        <v>0</v>
      </c>
      <c r="FA60" s="31">
        <v>0</v>
      </c>
      <c r="FB60" s="31">
        <v>0</v>
      </c>
      <c r="FC60" s="31">
        <v>5</v>
      </c>
      <c r="FD60" s="31">
        <v>0</v>
      </c>
      <c r="FE60" s="61">
        <v>0.65700000000000003</v>
      </c>
      <c r="FF60" s="16">
        <v>1</v>
      </c>
      <c r="FG60" s="16">
        <v>1000</v>
      </c>
      <c r="FH60" s="50">
        <v>98.682574297643455</v>
      </c>
      <c r="FI60" s="48">
        <f t="shared" si="19"/>
        <v>4.591908378650067</v>
      </c>
      <c r="FJ60" s="27">
        <v>-0.7579603559783572</v>
      </c>
      <c r="FK60" s="27">
        <v>-0.79202976547360582</v>
      </c>
      <c r="FL60" s="32">
        <v>1</v>
      </c>
      <c r="FM60" s="30">
        <v>1</v>
      </c>
      <c r="FN60" s="30">
        <v>0</v>
      </c>
      <c r="FO60" s="31">
        <v>1</v>
      </c>
      <c r="FP60" s="31">
        <v>0.1</v>
      </c>
      <c r="FQ60" s="48">
        <v>-0.58000399624083154</v>
      </c>
      <c r="FR60" s="48">
        <v>0.62355284271167644</v>
      </c>
      <c r="FS60" s="48">
        <v>0.66105880930472183</v>
      </c>
      <c r="FT60" s="48">
        <v>0.63460134868262663</v>
      </c>
      <c r="FU60" s="48">
        <v>0.10943584779691751</v>
      </c>
      <c r="FV60" s="31">
        <v>2.1830029997999998</v>
      </c>
      <c r="FW60" s="30">
        <v>1.2395477866842108</v>
      </c>
      <c r="FX60" s="31">
        <v>11.112285991750001</v>
      </c>
      <c r="FY60" s="31"/>
      <c r="FZ60" s="31">
        <v>22.101071707999999</v>
      </c>
      <c r="GA60" s="31">
        <v>0.36977881975000004</v>
      </c>
      <c r="GB60" s="31">
        <v>11.975484006</v>
      </c>
      <c r="GC60" s="31">
        <v>24.293121277999997</v>
      </c>
      <c r="GD60" s="31">
        <v>57.099139967999996</v>
      </c>
      <c r="GE60" s="31">
        <v>81.39226124599999</v>
      </c>
      <c r="GF60" s="31">
        <v>17.988562022741149</v>
      </c>
      <c r="GG60" s="31">
        <v>74.688951220000007</v>
      </c>
      <c r="GH60" s="21">
        <v>23.5</v>
      </c>
      <c r="GI60" s="44">
        <v>-0.86671641717814152</v>
      </c>
    </row>
    <row r="61" spans="1:191" ht="14" customHeight="1" x14ac:dyDescent="0.15">
      <c r="A61" s="16" t="s">
        <v>579</v>
      </c>
      <c r="B61" s="21" t="s">
        <v>849</v>
      </c>
      <c r="C61" s="33">
        <v>5.2702702702702702</v>
      </c>
      <c r="D61" s="20">
        <v>5.5</v>
      </c>
      <c r="E61" s="20">
        <v>5.5</v>
      </c>
      <c r="F61" s="20">
        <v>5.5</v>
      </c>
      <c r="G61" s="20">
        <v>5.5</v>
      </c>
      <c r="H61" s="31">
        <v>-5.7750000000000004</v>
      </c>
      <c r="I61" s="31">
        <v>-5.7105263157894735</v>
      </c>
      <c r="J61" s="31">
        <v>-3</v>
      </c>
      <c r="K61" s="31">
        <v>-3</v>
      </c>
      <c r="L61" s="31">
        <v>-3</v>
      </c>
      <c r="M61" s="31">
        <v>-3</v>
      </c>
      <c r="N61" s="31">
        <v>4.33</v>
      </c>
      <c r="O61" s="21">
        <v>22</v>
      </c>
      <c r="P61" s="55">
        <v>1808.0599778000001</v>
      </c>
      <c r="Q61" s="57">
        <v>1759.2345445999999</v>
      </c>
      <c r="R61" s="57">
        <v>3595.0639618</v>
      </c>
      <c r="S61" s="57">
        <v>5230.0550950999996</v>
      </c>
      <c r="T61" s="57">
        <v>3184.3645620000002</v>
      </c>
      <c r="U61" s="57">
        <v>4318.8511950000002</v>
      </c>
      <c r="V61" s="55">
        <v>3399.4655045157897</v>
      </c>
      <c r="W61" s="50">
        <v>2.0523548734368195</v>
      </c>
      <c r="X61" s="31">
        <v>3.4200455635640661</v>
      </c>
      <c r="Y61" s="17">
        <v>20.928571428571427</v>
      </c>
      <c r="Z61" s="31">
        <v>4.1834497073333337</v>
      </c>
      <c r="AA61" s="26">
        <v>32.1</v>
      </c>
      <c r="AB61" s="49">
        <v>1.008351E-2</v>
      </c>
      <c r="AC61" s="49">
        <v>1.008351E-2</v>
      </c>
      <c r="AD61" s="48">
        <v>6.0332246822972975</v>
      </c>
      <c r="AE61" s="48">
        <v>6.0332246822972975</v>
      </c>
      <c r="AF61" s="55">
        <v>47659.777777777781</v>
      </c>
      <c r="AG61" s="55">
        <f t="shared" si="18"/>
        <v>47659777.777777784</v>
      </c>
      <c r="AH61" s="50">
        <v>0.82492769844141944</v>
      </c>
      <c r="AI61" s="39">
        <v>975.03281979873771</v>
      </c>
      <c r="AJ61" s="39">
        <v>756.56889654272982</v>
      </c>
      <c r="AK61" s="39">
        <v>1976.4992020223594</v>
      </c>
      <c r="AL61" s="39">
        <v>1236.0336394546091</v>
      </c>
      <c r="AM61" s="40">
        <v>3.9817656107791062</v>
      </c>
      <c r="AN61" s="40">
        <v>4.5690230167509691</v>
      </c>
      <c r="AO61" s="41">
        <v>12.525293432736568</v>
      </c>
      <c r="AP61" s="39">
        <f>AVERAGE(AV61,AK61,AN61)</f>
        <v>673.90864350456832</v>
      </c>
      <c r="AQ61" s="40">
        <v>979.01458540951683</v>
      </c>
      <c r="AR61" s="40">
        <v>761.13791955948079</v>
      </c>
      <c r="AS61" s="41">
        <v>1989.024495455096</v>
      </c>
      <c r="AT61" s="39">
        <f>AVERAGE(AI61,AO61,AR61)</f>
        <v>582.89867759698507</v>
      </c>
      <c r="AU61" s="39">
        <v>3</v>
      </c>
      <c r="AV61" s="48">
        <v>40.657705474594607</v>
      </c>
      <c r="AW61" s="55">
        <f t="shared" si="23"/>
        <v>0</v>
      </c>
      <c r="AX61" s="48">
        <v>40.657705474594607</v>
      </c>
      <c r="AY61" s="48">
        <v>4.4978167370000008</v>
      </c>
      <c r="AZ61" s="48">
        <v>45.155522211594608</v>
      </c>
      <c r="BA61" s="56">
        <v>0.22503822058947368</v>
      </c>
      <c r="BB61" s="31">
        <f t="shared" si="24"/>
        <v>9.1495376932536718</v>
      </c>
      <c r="BC61" s="31">
        <f t="shared" si="25"/>
        <v>1.0121806750320328</v>
      </c>
      <c r="BD61" s="31">
        <f t="shared" si="26"/>
        <v>10.161718368285706</v>
      </c>
      <c r="BE61" s="31">
        <v>16.194943050583003</v>
      </c>
      <c r="BF61" s="49">
        <v>7.0867106999999999E-2</v>
      </c>
      <c r="BG61" s="49">
        <v>7.0867106999999999E-2</v>
      </c>
      <c r="BH61" s="49">
        <v>7.3200000000000001E-2</v>
      </c>
      <c r="BI61" s="49">
        <v>8.0950617000000002E-2</v>
      </c>
      <c r="BJ61" s="49">
        <v>8.0950617000000002E-2</v>
      </c>
      <c r="BK61" s="16">
        <v>1</v>
      </c>
      <c r="BL61" s="50">
        <v>36882.1</v>
      </c>
      <c r="BM61" s="16">
        <v>53179.199999999983</v>
      </c>
      <c r="BN61" s="50">
        <v>920.46159479599191</v>
      </c>
      <c r="BO61" s="9">
        <v>0.28699999999999998</v>
      </c>
      <c r="BP61" s="9">
        <v>0.69299999999999995</v>
      </c>
      <c r="BQ61" s="53">
        <v>0.71393264400000001</v>
      </c>
      <c r="BR61" s="6">
        <v>108</v>
      </c>
      <c r="BS61" s="11">
        <v>101</v>
      </c>
      <c r="BT61" s="48">
        <v>49.789864151935937</v>
      </c>
      <c r="BU61" s="56">
        <v>1.05</v>
      </c>
      <c r="BV61" s="16">
        <v>94</v>
      </c>
      <c r="BW61" s="16">
        <v>85</v>
      </c>
      <c r="BX61" s="16">
        <v>89</v>
      </c>
      <c r="BY61" s="16">
        <v>68</v>
      </c>
      <c r="BZ61" s="16">
        <v>61</v>
      </c>
      <c r="CA61" s="16">
        <v>65</v>
      </c>
      <c r="CB61" s="16">
        <v>49</v>
      </c>
      <c r="CC61" s="16">
        <v>44</v>
      </c>
      <c r="CD61" s="16">
        <v>47</v>
      </c>
      <c r="CE61" s="16">
        <v>32</v>
      </c>
      <c r="CF61" s="16">
        <v>28</v>
      </c>
      <c r="CG61" s="16">
        <v>30</v>
      </c>
      <c r="CH61" s="16">
        <v>24</v>
      </c>
      <c r="CI61" s="16">
        <v>22</v>
      </c>
      <c r="CJ61" s="16">
        <v>23</v>
      </c>
      <c r="CK61" s="49">
        <v>0.91666666666666663</v>
      </c>
      <c r="CL61" s="54">
        <v>0.97262117584078067</v>
      </c>
      <c r="CM61" s="56">
        <v>1.0507803703368868</v>
      </c>
      <c r="CN61" s="56">
        <v>1.0117540115972725</v>
      </c>
      <c r="CO61" s="6">
        <v>130</v>
      </c>
      <c r="CP61" s="14">
        <v>130</v>
      </c>
      <c r="CQ61" s="14">
        <v>82</v>
      </c>
      <c r="CR61" s="4">
        <v>39</v>
      </c>
      <c r="CS61" s="7">
        <v>60.3</v>
      </c>
      <c r="CT61" s="6">
        <v>74</v>
      </c>
      <c r="CU61" s="6">
        <v>79</v>
      </c>
      <c r="CV61" s="9">
        <v>0.74326309247072564</v>
      </c>
      <c r="CW61" s="13">
        <v>43.4</v>
      </c>
      <c r="CX61" s="13">
        <v>61.08</v>
      </c>
      <c r="CY61" s="9">
        <v>0.71054354944335296</v>
      </c>
      <c r="CZ61" s="34">
        <v>6</v>
      </c>
      <c r="DA61" s="9">
        <v>3.7999999999999999E-2</v>
      </c>
      <c r="DB61" s="13">
        <v>3.68</v>
      </c>
      <c r="DC61" s="13">
        <v>24.359729999999999</v>
      </c>
      <c r="DD61" s="13">
        <v>76.413600000000002</v>
      </c>
      <c r="DE61" s="9">
        <v>0.3187878859260655</v>
      </c>
      <c r="DF61" s="16">
        <v>1</v>
      </c>
      <c r="DG61" s="16">
        <v>0</v>
      </c>
      <c r="DH61" s="16">
        <v>0</v>
      </c>
      <c r="DI61" s="16">
        <v>0</v>
      </c>
      <c r="DJ61" s="16">
        <v>0</v>
      </c>
      <c r="DK61" s="16">
        <v>0</v>
      </c>
      <c r="DL61" s="16">
        <v>0</v>
      </c>
      <c r="DM61" s="16">
        <v>0</v>
      </c>
      <c r="DN61" s="16">
        <v>0</v>
      </c>
      <c r="DO61" s="16">
        <v>0</v>
      </c>
      <c r="DP61" s="16">
        <v>0</v>
      </c>
      <c r="DQ61" s="16">
        <v>0</v>
      </c>
      <c r="DR61" s="16">
        <v>0</v>
      </c>
      <c r="DS61" s="16">
        <v>0</v>
      </c>
      <c r="DT61" s="16">
        <v>0</v>
      </c>
      <c r="DU61" s="16">
        <v>0</v>
      </c>
      <c r="DV61" s="16">
        <v>0</v>
      </c>
      <c r="DW61" s="16">
        <v>0</v>
      </c>
      <c r="DX61" s="16">
        <v>1</v>
      </c>
      <c r="DY61" s="16">
        <v>0</v>
      </c>
      <c r="DZ61" s="3" t="s">
        <v>423</v>
      </c>
      <c r="EA61" s="3" t="s">
        <v>423</v>
      </c>
      <c r="EB61" s="50">
        <v>57.774490864864866</v>
      </c>
      <c r="EC61" s="55">
        <v>57774490.864864863</v>
      </c>
      <c r="ED61" s="55">
        <v>77154409</v>
      </c>
      <c r="EE61" s="57">
        <v>38332859.001930736</v>
      </c>
      <c r="EF61" s="57">
        <v>38821549.998069264</v>
      </c>
      <c r="EG61" s="55">
        <v>19062813.303103451</v>
      </c>
      <c r="EH61" s="21">
        <v>246700</v>
      </c>
      <c r="EI61" s="57">
        <v>115208.90000000001</v>
      </c>
      <c r="EJ61" s="57">
        <v>131491.09999999998</v>
      </c>
      <c r="EK61" s="59">
        <v>0.3</v>
      </c>
      <c r="EL61" s="60">
        <v>0.46700000000000003</v>
      </c>
      <c r="EM61" s="56">
        <v>0.53299999999999992</v>
      </c>
      <c r="EN61" s="30">
        <f t="shared" si="27"/>
        <v>0.1401</v>
      </c>
      <c r="EO61" s="30">
        <f t="shared" si="28"/>
        <v>0.15989999999999996</v>
      </c>
      <c r="EP61" s="57">
        <f t="shared" si="32"/>
        <v>38217650.101930737</v>
      </c>
      <c r="EQ61" s="57">
        <f t="shared" si="32"/>
        <v>38690058.898069263</v>
      </c>
      <c r="ER61" s="56">
        <f t="shared" si="33"/>
        <v>0.98778991788606196</v>
      </c>
      <c r="ES61" s="31">
        <v>10</v>
      </c>
      <c r="ET61" s="31">
        <v>90</v>
      </c>
      <c r="EU61" s="18">
        <v>94.6</v>
      </c>
      <c r="EV61" s="55">
        <v>1</v>
      </c>
      <c r="EW61" s="55">
        <v>1</v>
      </c>
      <c r="EX61" s="55">
        <v>1</v>
      </c>
      <c r="EY61" s="55">
        <v>1</v>
      </c>
      <c r="EZ61" s="31">
        <v>0</v>
      </c>
      <c r="FA61" s="31">
        <v>0</v>
      </c>
      <c r="FB61" s="31">
        <v>0</v>
      </c>
      <c r="FC61" s="31">
        <v>0</v>
      </c>
      <c r="FD61" s="31">
        <v>0</v>
      </c>
      <c r="FE61" s="61">
        <v>2.5000000000000001E-2</v>
      </c>
      <c r="FF61" s="16">
        <v>2</v>
      </c>
      <c r="FG61" s="16">
        <v>18000</v>
      </c>
      <c r="FH61" s="50">
        <v>311.55618562008942</v>
      </c>
      <c r="FI61" s="48">
        <f t="shared" si="19"/>
        <v>5.7415796931346206</v>
      </c>
      <c r="FJ61" s="27">
        <v>-0.65704192155962604</v>
      </c>
      <c r="FK61" s="27">
        <v>-0.67408229830802846</v>
      </c>
      <c r="FL61" s="31">
        <v>8</v>
      </c>
      <c r="FM61" s="30">
        <v>1.25</v>
      </c>
      <c r="FN61" s="30">
        <v>0.25</v>
      </c>
      <c r="FO61" s="31">
        <v>10</v>
      </c>
      <c r="FP61" s="31">
        <v>2</v>
      </c>
      <c r="FQ61" s="48">
        <v>-0.81056530176787944</v>
      </c>
      <c r="FR61" s="48">
        <v>-0.13434826471728772</v>
      </c>
      <c r="FS61" s="48">
        <v>-6.0200649581374655E-3</v>
      </c>
      <c r="FT61" s="48">
        <v>0.41055601516447343</v>
      </c>
      <c r="FU61" s="48">
        <v>-0.24289198291737196</v>
      </c>
      <c r="FV61" s="31">
        <v>3.5508677114999996</v>
      </c>
      <c r="FW61" s="30">
        <v>3.0844908837368412</v>
      </c>
      <c r="FX61" s="31">
        <v>11.384249663500002</v>
      </c>
      <c r="FY61" s="31">
        <v>14.451825882857142</v>
      </c>
      <c r="FZ61" s="31">
        <v>15.77318298666667</v>
      </c>
      <c r="GA61" s="31">
        <v>6.0083877428571429E-2</v>
      </c>
      <c r="GB61" s="31">
        <v>8.7118561514000028</v>
      </c>
      <c r="GC61" s="31">
        <v>16.871947162133331</v>
      </c>
      <c r="GD61" s="31">
        <v>21.286098122666665</v>
      </c>
      <c r="GE61" s="31">
        <v>38.158045284799996</v>
      </c>
      <c r="GF61" s="31">
        <v>6.0187383069066369</v>
      </c>
      <c r="GG61" s="31">
        <v>69.541073170000004</v>
      </c>
      <c r="GH61" s="21">
        <v>25.2</v>
      </c>
      <c r="GI61" s="44">
        <v>-0.57914717113640379</v>
      </c>
    </row>
    <row r="62" spans="1:191" ht="14" customHeight="1" x14ac:dyDescent="0.15">
      <c r="A62" s="16" t="s">
        <v>710</v>
      </c>
      <c r="B62" s="21" t="s">
        <v>850</v>
      </c>
      <c r="C62" s="33">
        <v>3.1216216216216215</v>
      </c>
      <c r="D62" s="20">
        <v>2.5</v>
      </c>
      <c r="E62" s="20">
        <v>2.5</v>
      </c>
      <c r="F62" s="20">
        <v>2.5</v>
      </c>
      <c r="G62" s="20">
        <v>2.5</v>
      </c>
      <c r="H62" s="31">
        <v>3.9750000000000001</v>
      </c>
      <c r="I62" s="31">
        <v>4.1842105263157894</v>
      </c>
      <c r="J62" s="31">
        <v>7.2</v>
      </c>
      <c r="K62" s="31">
        <v>7.333333333333333</v>
      </c>
      <c r="L62" s="31">
        <v>7.5</v>
      </c>
      <c r="M62" s="31">
        <v>8</v>
      </c>
      <c r="N62" s="31">
        <v>2.8</v>
      </c>
      <c r="O62" s="21">
        <v>12</v>
      </c>
      <c r="P62" s="55">
        <v>4183.6349164000003</v>
      </c>
      <c r="Q62" s="57">
        <v>4328.0632099000004</v>
      </c>
      <c r="R62" s="57">
        <v>4019.9970122999998</v>
      </c>
      <c r="S62" s="57">
        <v>5288.0354113000003</v>
      </c>
      <c r="T62" s="57">
        <v>3686.0179079999998</v>
      </c>
      <c r="U62" s="57">
        <v>5686.7331020000001</v>
      </c>
      <c r="V62" s="55">
        <v>4665.9372657763151</v>
      </c>
      <c r="W62" s="50">
        <v>2.9327779473369051</v>
      </c>
      <c r="X62" s="31">
        <v>0.73335152933712056</v>
      </c>
      <c r="Y62" s="17">
        <v>23.642857142857142</v>
      </c>
      <c r="Z62" s="31">
        <v>9.6985095598571416</v>
      </c>
      <c r="AA62" s="26">
        <v>46.9</v>
      </c>
      <c r="AB62" s="49">
        <v>9.7576260000000001E-3</v>
      </c>
      <c r="AC62" s="49">
        <v>9.7576260000000001E-3</v>
      </c>
      <c r="AD62" s="48">
        <v>3.9279978828918938</v>
      </c>
      <c r="AE62" s="48">
        <v>3.9279978828918938</v>
      </c>
      <c r="AF62" s="55">
        <v>1955.6388888888889</v>
      </c>
      <c r="AG62" s="55">
        <f t="shared" si="18"/>
        <v>1955638.888888889</v>
      </c>
      <c r="AH62" s="50">
        <v>0.37145630329306667</v>
      </c>
      <c r="AI62" s="39">
        <v>0</v>
      </c>
      <c r="AJ62" s="39">
        <v>0</v>
      </c>
      <c r="AK62" s="39">
        <v>0</v>
      </c>
      <c r="AL62" s="39">
        <v>0</v>
      </c>
      <c r="AM62" s="40">
        <v>0</v>
      </c>
      <c r="AN62" s="40">
        <v>0</v>
      </c>
      <c r="AO62" s="41">
        <v>0</v>
      </c>
      <c r="AP62" s="39">
        <f>AVERAGE(AV62,AK62,AN62)</f>
        <v>0.62247528195495494</v>
      </c>
      <c r="AQ62" s="40">
        <v>0</v>
      </c>
      <c r="AR62" s="40">
        <v>0</v>
      </c>
      <c r="AS62" s="41">
        <v>0</v>
      </c>
      <c r="AT62" s="39">
        <f>AVERAGE(AI62,AO62,AR62)</f>
        <v>0</v>
      </c>
      <c r="AU62" s="39">
        <v>3</v>
      </c>
      <c r="AV62" s="48">
        <v>1.8674258458648649</v>
      </c>
      <c r="AW62" s="55">
        <f t="shared" si="23"/>
        <v>0</v>
      </c>
      <c r="AX62" s="48">
        <v>1.8674258458648649</v>
      </c>
      <c r="AY62" s="48">
        <v>1.8750732430000001</v>
      </c>
      <c r="AZ62" s="48">
        <v>3.7424990888648653</v>
      </c>
      <c r="BA62" s="56">
        <v>0.25296428613684208</v>
      </c>
      <c r="BB62" s="31">
        <f t="shared" si="24"/>
        <v>0.47239204601269402</v>
      </c>
      <c r="BC62" s="31">
        <f t="shared" si="25"/>
        <v>0.47432656436978843</v>
      </c>
      <c r="BD62" s="31">
        <f t="shared" si="26"/>
        <v>0.94671861038248251</v>
      </c>
      <c r="BE62" s="31">
        <v>4.8747164932743763</v>
      </c>
      <c r="BF62" s="49">
        <v>6.1710360000000004E-3</v>
      </c>
      <c r="BG62" s="49">
        <v>6.1710360000000004E-3</v>
      </c>
      <c r="BH62" s="49">
        <v>0.15670000000000001</v>
      </c>
      <c r="BI62" s="49">
        <v>1.5928662999999999E-2</v>
      </c>
      <c r="BJ62" s="49">
        <v>1.5928662999999999E-2</v>
      </c>
      <c r="BK62" s="16">
        <v>1</v>
      </c>
      <c r="BL62" s="50">
        <v>1187.5</v>
      </c>
      <c r="BM62" s="16">
        <v>2015.3999999999994</v>
      </c>
      <c r="BN62" s="50">
        <v>382.80739757746784</v>
      </c>
      <c r="BO62" s="9">
        <v>0.53900000000000003</v>
      </c>
      <c r="BP62" s="9">
        <v>0.63</v>
      </c>
      <c r="BQ62" s="53">
        <v>0.65274888399999997</v>
      </c>
      <c r="BR62" s="6">
        <v>89</v>
      </c>
      <c r="BS62" s="11">
        <v>90</v>
      </c>
      <c r="BT62" s="48">
        <v>51.212868441824376</v>
      </c>
      <c r="BU62" s="56">
        <v>1.05</v>
      </c>
      <c r="BV62" s="16">
        <v>68</v>
      </c>
      <c r="BW62" s="16">
        <v>56</v>
      </c>
      <c r="BX62" s="16">
        <v>62</v>
      </c>
      <c r="BY62" s="16">
        <v>53</v>
      </c>
      <c r="BZ62" s="16">
        <v>44</v>
      </c>
      <c r="CA62" s="16">
        <v>49</v>
      </c>
      <c r="CB62" s="16">
        <v>37</v>
      </c>
      <c r="CC62" s="16">
        <v>30</v>
      </c>
      <c r="CD62" s="16">
        <v>33</v>
      </c>
      <c r="CE62" s="16">
        <v>25</v>
      </c>
      <c r="CF62" s="16">
        <v>20</v>
      </c>
      <c r="CG62" s="16">
        <v>23</v>
      </c>
      <c r="CH62" s="16">
        <v>20</v>
      </c>
      <c r="CI62" s="16">
        <v>16</v>
      </c>
      <c r="CJ62" s="16">
        <v>18</v>
      </c>
      <c r="CK62" s="49">
        <v>0.8</v>
      </c>
      <c r="CL62" s="54">
        <v>0.92551285263903671</v>
      </c>
      <c r="CM62" s="56">
        <v>1.1452238226304858</v>
      </c>
      <c r="CN62" s="56">
        <v>1.0323915939899047</v>
      </c>
      <c r="CO62" s="6">
        <v>170</v>
      </c>
      <c r="CP62" s="14">
        <v>170</v>
      </c>
      <c r="CQ62" s="14">
        <v>110</v>
      </c>
      <c r="CR62" s="4">
        <v>82.7</v>
      </c>
      <c r="CS62" s="7">
        <v>72.5</v>
      </c>
      <c r="CT62" s="6">
        <v>94</v>
      </c>
      <c r="CU62" s="6">
        <v>84</v>
      </c>
      <c r="CV62" s="9">
        <v>0.93585566106319318</v>
      </c>
      <c r="CW62" s="13">
        <v>41.9</v>
      </c>
      <c r="CX62" s="13">
        <v>48.22</v>
      </c>
      <c r="CY62" s="9">
        <v>0.86893405226047282</v>
      </c>
      <c r="CZ62" s="34">
        <v>39</v>
      </c>
      <c r="DA62" s="9">
        <v>0.22900000000000001</v>
      </c>
      <c r="DB62" s="13">
        <v>16.670000000000002</v>
      </c>
      <c r="DC62" s="13">
        <v>50.503349999999998</v>
      </c>
      <c r="DD62" s="13">
        <v>81.233459999999994</v>
      </c>
      <c r="DE62" s="9">
        <v>0.62170625257129264</v>
      </c>
      <c r="DF62" s="16">
        <v>0</v>
      </c>
      <c r="DG62" s="16">
        <v>1</v>
      </c>
      <c r="DH62" s="16">
        <v>0</v>
      </c>
      <c r="DI62" s="16">
        <v>0</v>
      </c>
      <c r="DJ62" s="16">
        <v>0</v>
      </c>
      <c r="DK62" s="16">
        <v>0</v>
      </c>
      <c r="DL62" s="16">
        <v>0</v>
      </c>
      <c r="DM62" s="16">
        <v>0</v>
      </c>
      <c r="DN62" s="16">
        <v>0</v>
      </c>
      <c r="DO62" s="16">
        <v>0</v>
      </c>
      <c r="DP62" s="16">
        <v>0</v>
      </c>
      <c r="DQ62" s="16">
        <v>0</v>
      </c>
      <c r="DR62" s="16">
        <v>0</v>
      </c>
      <c r="DS62" s="16">
        <v>0</v>
      </c>
      <c r="DT62" s="16">
        <v>0</v>
      </c>
      <c r="DU62" s="16">
        <v>0</v>
      </c>
      <c r="DV62" s="16">
        <v>0</v>
      </c>
      <c r="DW62" s="16">
        <v>0</v>
      </c>
      <c r="DX62" s="16">
        <v>0</v>
      </c>
      <c r="DY62" s="16">
        <v>0</v>
      </c>
      <c r="DZ62" s="3" t="s">
        <v>401</v>
      </c>
      <c r="EA62" s="3" t="s">
        <v>88</v>
      </c>
      <c r="EB62" s="50">
        <v>5.2647885405405406</v>
      </c>
      <c r="EC62" s="55">
        <v>5264788.5405405406</v>
      </c>
      <c r="ED62" s="55">
        <v>6058580</v>
      </c>
      <c r="EE62" s="57">
        <v>3179922.0002159281</v>
      </c>
      <c r="EF62" s="57">
        <v>2878657.9997840719</v>
      </c>
      <c r="EG62" s="55">
        <v>2056264.1804137928</v>
      </c>
      <c r="EH62" s="21">
        <v>35900</v>
      </c>
      <c r="EI62" s="57">
        <v>18955.2</v>
      </c>
      <c r="EJ62" s="57">
        <v>16944.800000000003</v>
      </c>
      <c r="EK62" s="59">
        <v>0.6</v>
      </c>
      <c r="EL62" s="60">
        <v>0.52800000000000002</v>
      </c>
      <c r="EM62" s="56">
        <v>0.47200000000000003</v>
      </c>
      <c r="EN62" s="30">
        <f t="shared" si="27"/>
        <v>0.31680000000000003</v>
      </c>
      <c r="EO62" s="30">
        <f t="shared" si="28"/>
        <v>0.28320000000000001</v>
      </c>
      <c r="EP62" s="57">
        <f t="shared" si="32"/>
        <v>3160966.8002159279</v>
      </c>
      <c r="EQ62" s="57">
        <f t="shared" si="32"/>
        <v>2861713.1997840721</v>
      </c>
      <c r="ER62" s="56">
        <f t="shared" si="33"/>
        <v>1.104571485519386</v>
      </c>
      <c r="ES62" s="31">
        <v>80.900000000000006</v>
      </c>
      <c r="ET62" s="31">
        <v>0</v>
      </c>
      <c r="EU62" s="18">
        <v>0.05</v>
      </c>
      <c r="EV62" s="55">
        <v>0</v>
      </c>
      <c r="EW62" s="55">
        <v>0</v>
      </c>
      <c r="EX62" s="55">
        <v>0</v>
      </c>
      <c r="EY62" s="55">
        <v>0</v>
      </c>
      <c r="EZ62" s="31">
        <v>0</v>
      </c>
      <c r="FA62" s="31">
        <v>0</v>
      </c>
      <c r="FB62" s="31">
        <v>0</v>
      </c>
      <c r="FC62" s="31">
        <v>2.2999999999999998</v>
      </c>
      <c r="FD62" s="31">
        <v>16.8</v>
      </c>
      <c r="FE62" s="61">
        <v>0.15900000000000003</v>
      </c>
      <c r="FF62" s="16">
        <v>1</v>
      </c>
      <c r="FG62" s="16">
        <v>75000</v>
      </c>
      <c r="FH62" s="50">
        <v>14245.586393921851</v>
      </c>
      <c r="FI62" s="48">
        <f t="shared" si="19"/>
        <v>9.5642024109792363</v>
      </c>
      <c r="FJ62" s="27">
        <v>-2.3534851845678589E-2</v>
      </c>
      <c r="FK62" s="27">
        <v>-1.1010135277450666E-2</v>
      </c>
      <c r="FL62" s="31">
        <v>16</v>
      </c>
      <c r="FM62" s="30">
        <v>1.6875</v>
      </c>
      <c r="FN62" s="30">
        <v>0.8125</v>
      </c>
      <c r="FO62" s="31">
        <v>27</v>
      </c>
      <c r="FP62" s="31">
        <v>13</v>
      </c>
      <c r="FQ62" s="48">
        <v>-1.5771747433183567</v>
      </c>
      <c r="FR62" s="48">
        <v>-1.0005209589218182</v>
      </c>
      <c r="FS62" s="48">
        <v>-1.2660579385657604</v>
      </c>
      <c r="FT62" s="48">
        <v>-0.88654854730904475</v>
      </c>
      <c r="FU62" s="48">
        <v>-0.94826246467848618</v>
      </c>
      <c r="FV62" s="31">
        <v>1.0105871564</v>
      </c>
      <c r="FW62" s="30">
        <v>1.627643675947368</v>
      </c>
      <c r="FX62" s="31">
        <v>9.5663387159000006</v>
      </c>
      <c r="FY62" s="31">
        <v>12.379534892857142</v>
      </c>
      <c r="FZ62" s="31">
        <v>12.379534892857142</v>
      </c>
      <c r="GA62" s="31"/>
      <c r="GB62" s="31">
        <v>6.1761581624285702</v>
      </c>
      <c r="GC62" s="31">
        <v>41.821488154285717</v>
      </c>
      <c r="GD62" s="31">
        <v>22.804897624285712</v>
      </c>
      <c r="GE62" s="31">
        <v>64.626385778571432</v>
      </c>
      <c r="GF62" s="31">
        <v>8.0004459774507151</v>
      </c>
      <c r="GG62" s="31">
        <v>70.663170730000004</v>
      </c>
      <c r="GH62" s="21">
        <v>19.5</v>
      </c>
      <c r="GI62" s="44">
        <v>-0.28810000865534902</v>
      </c>
    </row>
    <row r="63" spans="1:191" ht="14" customHeight="1" x14ac:dyDescent="0.15">
      <c r="A63" s="16" t="s">
        <v>729</v>
      </c>
      <c r="B63" s="21" t="s">
        <v>851</v>
      </c>
      <c r="C63" s="33">
        <v>6.7027027027027026</v>
      </c>
      <c r="D63" s="20">
        <v>6.7</v>
      </c>
      <c r="E63" s="20">
        <v>6.833333333333333</v>
      </c>
      <c r="F63" s="20">
        <v>7</v>
      </c>
      <c r="G63" s="20">
        <v>7</v>
      </c>
      <c r="H63" s="31">
        <v>-6.15</v>
      </c>
      <c r="I63" s="31">
        <v>-6.1052631578947372</v>
      </c>
      <c r="J63" s="31">
        <v>-5</v>
      </c>
      <c r="K63" s="31">
        <v>-5</v>
      </c>
      <c r="L63" s="31">
        <v>-5</v>
      </c>
      <c r="M63" s="31">
        <v>-5</v>
      </c>
      <c r="N63" s="31">
        <v>4.3249999999999993</v>
      </c>
      <c r="O63" s="21">
        <v>0</v>
      </c>
      <c r="P63" s="55">
        <v>1545.0447098</v>
      </c>
      <c r="Q63" s="57">
        <v>1642.3490326000001</v>
      </c>
      <c r="R63" s="57">
        <v>1402.3937049000001</v>
      </c>
      <c r="S63" s="57">
        <v>23444.202015999999</v>
      </c>
      <c r="T63" s="57">
        <v>1970.764175</v>
      </c>
      <c r="U63" s="57">
        <v>24769.877619999999</v>
      </c>
      <c r="V63" s="55">
        <v>5630.0506730578954</v>
      </c>
      <c r="W63" s="50">
        <v>18.382074667868224</v>
      </c>
      <c r="X63" s="31">
        <v>7.8413977824804917</v>
      </c>
      <c r="Y63" s="17"/>
      <c r="Z63" s="31">
        <v>21.581599859374997</v>
      </c>
      <c r="AA63" s="26"/>
      <c r="AB63" s="49">
        <v>0</v>
      </c>
      <c r="AC63" s="49">
        <v>1E-3</v>
      </c>
      <c r="AD63" s="48">
        <v>16.317220011172413</v>
      </c>
      <c r="AE63" s="48">
        <v>16.317220011172413</v>
      </c>
      <c r="AG63" s="55">
        <f t="shared" si="18"/>
        <v>0</v>
      </c>
      <c r="AH63" s="50">
        <v>0</v>
      </c>
      <c r="AI63" s="39"/>
      <c r="AJ63" s="39"/>
      <c r="AK63" s="39"/>
      <c r="AL63" s="39"/>
      <c r="AM63" s="40"/>
      <c r="AN63" s="40"/>
      <c r="AO63" s="41"/>
      <c r="AP63" s="39"/>
      <c r="AQ63" s="40"/>
      <c r="AR63" s="40"/>
      <c r="AS63" s="41"/>
      <c r="AT63" s="39"/>
      <c r="AU63" s="39">
        <v>0</v>
      </c>
      <c r="AV63" s="48">
        <v>8.6019269091999995</v>
      </c>
      <c r="AW63" s="55">
        <f t="shared" si="23"/>
        <v>1</v>
      </c>
      <c r="AX63" s="48">
        <v>0</v>
      </c>
      <c r="AY63" s="48">
        <v>1.93376578975</v>
      </c>
      <c r="AZ63" s="48">
        <v>1.93376578975</v>
      </c>
      <c r="BA63" s="56">
        <v>0.60089822923466651</v>
      </c>
      <c r="BB63" s="31">
        <f t="shared" si="24"/>
        <v>0</v>
      </c>
      <c r="BC63" s="31">
        <f t="shared" si="25"/>
        <v>1.1619964388153514</v>
      </c>
      <c r="BD63" s="31">
        <f t="shared" si="26"/>
        <v>1.1619964388153514</v>
      </c>
      <c r="BE63" s="31">
        <v>17.479216449987764</v>
      </c>
      <c r="BF63" s="49">
        <v>0</v>
      </c>
      <c r="BG63" s="49">
        <v>9.9999999999999995E-7</v>
      </c>
      <c r="BH63" s="49"/>
      <c r="BI63" s="49">
        <v>0</v>
      </c>
      <c r="BJ63" s="49">
        <v>1E-3</v>
      </c>
      <c r="BK63" s="16">
        <v>0</v>
      </c>
      <c r="BL63" s="50">
        <v>2.1</v>
      </c>
      <c r="BM63" s="16">
        <v>3.600000000000001</v>
      </c>
      <c r="BN63" s="50">
        <v>9.0776711302865962</v>
      </c>
      <c r="BO63" s="9"/>
      <c r="BP63" s="9"/>
      <c r="BQ63" s="53"/>
      <c r="BR63" s="6"/>
      <c r="BS63" s="11">
        <v>117</v>
      </c>
      <c r="BT63" s="48">
        <v>50.875087245895664</v>
      </c>
      <c r="BU63" s="56">
        <v>1.03</v>
      </c>
      <c r="BV63" s="16">
        <v>205</v>
      </c>
      <c r="BW63" s="16">
        <v>190</v>
      </c>
      <c r="BX63" s="16">
        <v>198</v>
      </c>
      <c r="BY63" s="16">
        <v>188</v>
      </c>
      <c r="BZ63" s="16">
        <v>176</v>
      </c>
      <c r="CA63" s="16">
        <v>182</v>
      </c>
      <c r="CB63" s="16">
        <v>174</v>
      </c>
      <c r="CC63" s="16">
        <v>162</v>
      </c>
      <c r="CD63" s="16">
        <v>168</v>
      </c>
      <c r="CE63" s="16">
        <v>160</v>
      </c>
      <c r="CF63" s="16">
        <v>150</v>
      </c>
      <c r="CG63" s="16">
        <v>155</v>
      </c>
      <c r="CH63" s="16">
        <v>152</v>
      </c>
      <c r="CI63" s="16">
        <v>143</v>
      </c>
      <c r="CJ63" s="16">
        <v>147</v>
      </c>
      <c r="CK63" s="49">
        <v>0.94078947368421051</v>
      </c>
      <c r="CL63" s="54">
        <v>0.98785084750063124</v>
      </c>
      <c r="CM63" s="56">
        <v>1.055415202618136</v>
      </c>
      <c r="CN63" s="56">
        <v>1.0139488311970477</v>
      </c>
      <c r="CO63" s="6">
        <v>680</v>
      </c>
      <c r="CP63" s="14">
        <v>680</v>
      </c>
      <c r="CQ63" s="14">
        <v>280</v>
      </c>
      <c r="CR63" s="4">
        <v>122.8</v>
      </c>
      <c r="CS63" s="7">
        <v>10.1</v>
      </c>
      <c r="CT63" s="6">
        <v>86</v>
      </c>
      <c r="CU63" s="6">
        <v>63</v>
      </c>
      <c r="CV63" s="9">
        <v>0.89123613523812395</v>
      </c>
      <c r="CW63" s="13"/>
      <c r="CX63" s="13"/>
      <c r="CY63" s="9"/>
      <c r="CZ63" s="34">
        <v>14</v>
      </c>
      <c r="DA63" s="9">
        <v>0.106</v>
      </c>
      <c r="DB63" s="13">
        <v>6</v>
      </c>
      <c r="DC63" s="13">
        <v>39.359299999999998</v>
      </c>
      <c r="DD63" s="13">
        <v>93.985299999999995</v>
      </c>
      <c r="DE63" s="9">
        <v>0.41878144773703974</v>
      </c>
      <c r="DF63" s="16">
        <v>0</v>
      </c>
      <c r="DG63" s="16">
        <v>0</v>
      </c>
      <c r="DH63" s="16">
        <v>0</v>
      </c>
      <c r="DI63" s="16">
        <v>0</v>
      </c>
      <c r="DJ63" s="16">
        <v>0</v>
      </c>
      <c r="DK63" s="16">
        <v>0</v>
      </c>
      <c r="DL63" s="16">
        <v>0</v>
      </c>
      <c r="DM63" s="16">
        <v>0</v>
      </c>
      <c r="DN63" s="16">
        <v>0</v>
      </c>
      <c r="DO63" s="16">
        <v>0</v>
      </c>
      <c r="DP63" s="16">
        <v>0</v>
      </c>
      <c r="DQ63" s="16">
        <v>1</v>
      </c>
      <c r="DR63" s="16">
        <v>0</v>
      </c>
      <c r="DS63" s="16">
        <v>0</v>
      </c>
      <c r="DT63" s="16">
        <v>0</v>
      </c>
      <c r="DU63" s="16">
        <v>0</v>
      </c>
      <c r="DV63" s="16">
        <v>0</v>
      </c>
      <c r="DW63" s="16">
        <v>0</v>
      </c>
      <c r="DX63" s="16">
        <v>0</v>
      </c>
      <c r="DY63" s="16">
        <v>0</v>
      </c>
      <c r="DZ63" s="3" t="s">
        <v>399</v>
      </c>
      <c r="EA63" s="3" t="s">
        <v>400</v>
      </c>
      <c r="EB63" s="50">
        <v>0.3965774864864865</v>
      </c>
      <c r="EC63" s="55">
        <v>396577.48648648651</v>
      </c>
      <c r="ED63" s="55">
        <v>608807</v>
      </c>
      <c r="EE63" s="57">
        <v>307241.00002576225</v>
      </c>
      <c r="EF63" s="57">
        <v>301565.99997423781</v>
      </c>
      <c r="EG63" s="55">
        <v>165139.82381275861</v>
      </c>
      <c r="EH63" s="21">
        <v>5800</v>
      </c>
      <c r="EI63" s="57">
        <v>2726</v>
      </c>
      <c r="EJ63" s="57">
        <v>3074</v>
      </c>
      <c r="EK63" s="59">
        <v>1</v>
      </c>
      <c r="EL63" s="60">
        <v>0.47</v>
      </c>
      <c r="EM63" s="56">
        <v>0.53</v>
      </c>
      <c r="EN63" s="30">
        <f t="shared" si="27"/>
        <v>0.47</v>
      </c>
      <c r="EO63" s="30">
        <f t="shared" si="28"/>
        <v>0.53</v>
      </c>
      <c r="EP63" s="57">
        <f t="shared" si="32"/>
        <v>304515.00002576225</v>
      </c>
      <c r="EQ63" s="57">
        <f t="shared" si="32"/>
        <v>298491.99997423781</v>
      </c>
      <c r="ER63" s="56">
        <f t="shared" si="33"/>
        <v>1.02017809539969</v>
      </c>
      <c r="ES63" s="31"/>
      <c r="ET63" s="31"/>
      <c r="EU63" s="18">
        <v>4</v>
      </c>
      <c r="EV63" s="55">
        <v>0</v>
      </c>
      <c r="EW63" s="55">
        <v>0</v>
      </c>
      <c r="EX63" s="55">
        <v>0</v>
      </c>
      <c r="EY63" s="55">
        <v>0</v>
      </c>
      <c r="EZ63" s="31"/>
      <c r="FA63" s="31"/>
      <c r="FB63" s="31"/>
      <c r="FC63" s="31"/>
      <c r="FD63" s="31"/>
      <c r="FE63" s="61">
        <v>0.46500000000000002</v>
      </c>
      <c r="FF63" s="16">
        <v>0</v>
      </c>
      <c r="FG63" s="16">
        <v>0</v>
      </c>
      <c r="FH63" s="50">
        <v>0.1</v>
      </c>
      <c r="FI63" s="48">
        <f t="shared" si="19"/>
        <v>-2.3025850929940455</v>
      </c>
      <c r="FJ63" s="27">
        <v>-0.39706864840761891</v>
      </c>
      <c r="FK63" s="27">
        <v>-0.33153372983901047</v>
      </c>
      <c r="FL63" s="32">
        <v>1</v>
      </c>
      <c r="FM63" s="30">
        <v>1</v>
      </c>
      <c r="FN63" s="30">
        <v>0</v>
      </c>
      <c r="FO63" s="31">
        <v>1</v>
      </c>
      <c r="FP63" s="31">
        <v>0.1</v>
      </c>
      <c r="FQ63" s="48">
        <v>0.80265502616216045</v>
      </c>
      <c r="FR63" s="48">
        <v>0.62355284271167644</v>
      </c>
      <c r="FS63" s="48">
        <v>0.66105880930472183</v>
      </c>
      <c r="FT63" s="48">
        <v>0.63460134868262663</v>
      </c>
      <c r="FU63" s="48">
        <v>0.478066859404435</v>
      </c>
      <c r="FV63" s="31">
        <v>1.9973942364999999</v>
      </c>
      <c r="FW63" s="30">
        <v>0.73056833005555555</v>
      </c>
      <c r="FX63" s="31">
        <v>13.657355327736845</v>
      </c>
      <c r="FY63" s="31"/>
      <c r="FZ63" s="31"/>
      <c r="GA63" s="31"/>
      <c r="GB63" s="31"/>
      <c r="GC63" s="31"/>
      <c r="GD63" s="31"/>
      <c r="GE63" s="31"/>
      <c r="GF63" s="31"/>
      <c r="GG63" s="31">
        <v>49.26641463</v>
      </c>
      <c r="GH63" s="21">
        <v>94</v>
      </c>
      <c r="GI63" s="44">
        <v>-1.6066318669600368</v>
      </c>
    </row>
    <row r="64" spans="1:191" ht="14" customHeight="1" x14ac:dyDescent="0.15">
      <c r="A64" s="16" t="s">
        <v>560</v>
      </c>
      <c r="B64" s="21" t="s">
        <v>852</v>
      </c>
      <c r="C64" s="33">
        <v>6</v>
      </c>
      <c r="D64" s="20">
        <v>6.6</v>
      </c>
      <c r="E64" s="20">
        <v>6.666666666666667</v>
      </c>
      <c r="F64" s="20">
        <v>6.75</v>
      </c>
      <c r="G64" s="20">
        <v>7</v>
      </c>
      <c r="H64" s="31">
        <v>-6.5294117647058822</v>
      </c>
      <c r="I64" s="31">
        <v>-6.5294117647058822</v>
      </c>
      <c r="J64" s="31">
        <v>-7</v>
      </c>
      <c r="K64" s="31">
        <v>-7</v>
      </c>
      <c r="L64" s="31">
        <v>-7</v>
      </c>
      <c r="M64" s="31">
        <v>-7</v>
      </c>
      <c r="N64" s="31">
        <v>5.7200000000000006</v>
      </c>
      <c r="O64" s="21">
        <v>0</v>
      </c>
      <c r="P64" s="55"/>
      <c r="Q64" s="57"/>
      <c r="R64" s="57"/>
      <c r="S64" s="57">
        <v>603.33957823000003</v>
      </c>
      <c r="T64" s="57"/>
      <c r="U64" s="57">
        <v>637.61245429999997</v>
      </c>
      <c r="V64" s="55">
        <v>653.04916741937507</v>
      </c>
      <c r="W64" s="50"/>
      <c r="X64" s="31"/>
      <c r="Y64" s="17"/>
      <c r="Z64" s="31">
        <v>4.8181718341874999</v>
      </c>
      <c r="AA64" s="26"/>
      <c r="AB64" s="49">
        <v>8.9320311999999999E-2</v>
      </c>
      <c r="AC64" s="49">
        <v>8.9320311999999999E-2</v>
      </c>
      <c r="AD64" s="48">
        <v>24.176327748374998</v>
      </c>
      <c r="AE64" s="48">
        <v>24.176327748374998</v>
      </c>
      <c r="AF64" s="55">
        <v>596.4375</v>
      </c>
      <c r="AG64" s="55">
        <f t="shared" si="18"/>
        <v>596437.5</v>
      </c>
      <c r="AH64" s="50">
        <v>0.18960631077437215</v>
      </c>
      <c r="AI64" s="39"/>
      <c r="AJ64" s="39"/>
      <c r="AK64" s="39"/>
      <c r="AL64" s="39"/>
      <c r="AM64" s="40"/>
      <c r="AN64" s="40"/>
      <c r="AO64" s="41"/>
      <c r="AP64" s="39"/>
      <c r="AQ64" s="40"/>
      <c r="AR64" s="40"/>
      <c r="AS64" s="41"/>
      <c r="AT64" s="39"/>
      <c r="AU64" s="39">
        <v>0</v>
      </c>
      <c r="AV64" s="48">
        <v>9.0826440000000008E-3</v>
      </c>
      <c r="AW64" s="55">
        <f t="shared" si="23"/>
        <v>0</v>
      </c>
      <c r="AX64" s="48">
        <v>9.0826440000000008E-3</v>
      </c>
      <c r="AY64" s="48">
        <v>4.3696505100000005</v>
      </c>
      <c r="AZ64" s="48">
        <v>4.3787331540000007</v>
      </c>
      <c r="BA64" s="56">
        <v>0.14229091688722226</v>
      </c>
      <c r="BB64" s="31">
        <f t="shared" si="24"/>
        <v>1.292377742520228E-3</v>
      </c>
      <c r="BC64" s="31">
        <f t="shared" si="25"/>
        <v>0.62176157754461847</v>
      </c>
      <c r="BD64" s="31">
        <f t="shared" si="26"/>
        <v>0.62305395528713869</v>
      </c>
      <c r="BE64" s="31">
        <v>24.799381703662135</v>
      </c>
      <c r="BF64" s="49">
        <v>0</v>
      </c>
      <c r="BG64" s="49">
        <v>9.9999999999999995E-7</v>
      </c>
      <c r="BH64" s="49"/>
      <c r="BI64" s="49">
        <v>8.9320311999999999E-2</v>
      </c>
      <c r="BJ64" s="49">
        <v>8.9320311999999999E-2</v>
      </c>
      <c r="BK64" s="16">
        <v>0</v>
      </c>
      <c r="BL64" s="50">
        <v>19.899999999999999</v>
      </c>
      <c r="BM64" s="16">
        <v>25.6</v>
      </c>
      <c r="BN64" s="50">
        <v>8.1381897614149459</v>
      </c>
      <c r="BO64" s="9"/>
      <c r="BP64" s="9"/>
      <c r="BQ64" s="53"/>
      <c r="BR64" s="6"/>
      <c r="BS64" s="11"/>
      <c r="BT64" s="48">
        <v>50.740234684814048</v>
      </c>
      <c r="BU64" s="56">
        <v>1.03</v>
      </c>
      <c r="BV64" s="16">
        <v>162</v>
      </c>
      <c r="BW64" s="16">
        <v>137</v>
      </c>
      <c r="BX64" s="16">
        <v>150</v>
      </c>
      <c r="BY64" s="16">
        <v>125</v>
      </c>
      <c r="BZ64" s="16">
        <v>105</v>
      </c>
      <c r="CA64" s="16">
        <v>115</v>
      </c>
      <c r="CB64" s="16">
        <v>96</v>
      </c>
      <c r="CC64" s="16">
        <v>81</v>
      </c>
      <c r="CD64" s="16">
        <v>89</v>
      </c>
      <c r="CE64" s="16">
        <v>74</v>
      </c>
      <c r="CF64" s="16">
        <v>62</v>
      </c>
      <c r="CG64" s="16">
        <v>68</v>
      </c>
      <c r="CH64" s="16">
        <v>63</v>
      </c>
      <c r="CI64" s="16">
        <v>53</v>
      </c>
      <c r="CJ64" s="16">
        <v>58</v>
      </c>
      <c r="CK64" s="49">
        <v>0.84126984126984128</v>
      </c>
      <c r="CL64" s="54">
        <v>0.95828211625887716</v>
      </c>
      <c r="CM64" s="56">
        <v>1.0856821965062875</v>
      </c>
      <c r="CN64" s="56">
        <v>1.0204915218853141</v>
      </c>
      <c r="CO64" s="6">
        <v>450</v>
      </c>
      <c r="CP64" s="14">
        <v>450</v>
      </c>
      <c r="CQ64" s="14">
        <v>280</v>
      </c>
      <c r="CR64" s="4">
        <v>66.900000000000006</v>
      </c>
      <c r="CS64" s="7">
        <v>8</v>
      </c>
      <c r="CT64" s="6">
        <v>70</v>
      </c>
      <c r="CU64" s="6">
        <v>28</v>
      </c>
      <c r="CV64" s="9">
        <v>0.66524573908545126</v>
      </c>
      <c r="CW64" s="13"/>
      <c r="CX64" s="13"/>
      <c r="CY64" s="9"/>
      <c r="CZ64" s="34">
        <v>18</v>
      </c>
      <c r="DA64" s="9">
        <v>0.28199999999999997</v>
      </c>
      <c r="DB64" s="13">
        <v>22</v>
      </c>
      <c r="DC64" s="13">
        <v>61.623249999999999</v>
      </c>
      <c r="DD64" s="13">
        <v>84.444479999999999</v>
      </c>
      <c r="DE64" s="9">
        <v>0.72974870589528174</v>
      </c>
      <c r="DF64" s="16">
        <v>0</v>
      </c>
      <c r="DG64" s="16">
        <v>0</v>
      </c>
      <c r="DH64" s="16">
        <v>0</v>
      </c>
      <c r="DI64" s="16">
        <v>0</v>
      </c>
      <c r="DJ64" s="16">
        <v>0</v>
      </c>
      <c r="DK64" s="16">
        <v>0</v>
      </c>
      <c r="DL64" s="16">
        <v>0</v>
      </c>
      <c r="DM64" s="16">
        <v>0</v>
      </c>
      <c r="DN64" s="16">
        <v>0</v>
      </c>
      <c r="DO64" s="16">
        <v>0</v>
      </c>
      <c r="DP64" s="16">
        <v>0</v>
      </c>
      <c r="DQ64" s="16">
        <v>1</v>
      </c>
      <c r="DR64" s="16">
        <v>0</v>
      </c>
      <c r="DS64" s="16">
        <v>0</v>
      </c>
      <c r="DT64" s="16">
        <v>0</v>
      </c>
      <c r="DU64" s="16">
        <v>0</v>
      </c>
      <c r="DV64" s="16">
        <v>0</v>
      </c>
      <c r="DW64" s="16">
        <v>0</v>
      </c>
      <c r="DX64" s="16">
        <v>0</v>
      </c>
      <c r="DY64" s="16">
        <v>0</v>
      </c>
      <c r="DZ64" s="3" t="s">
        <v>400</v>
      </c>
      <c r="EA64" s="3" t="s">
        <v>400</v>
      </c>
      <c r="EB64" s="50">
        <v>3.1456627027027024</v>
      </c>
      <c r="EC64" s="55">
        <v>3145662.7027027025</v>
      </c>
      <c r="ED64" s="55">
        <v>4473122</v>
      </c>
      <c r="EE64" s="57">
        <v>2279321.9998666849</v>
      </c>
      <c r="EF64" s="57">
        <v>2193800.0001333151</v>
      </c>
      <c r="EG64" s="55">
        <v>1290306.2487586208</v>
      </c>
      <c r="EH64" s="21">
        <v>14600</v>
      </c>
      <c r="EI64" s="57">
        <v>6789</v>
      </c>
      <c r="EJ64" s="57">
        <v>7811</v>
      </c>
      <c r="EK64" s="59">
        <v>0.3</v>
      </c>
      <c r="EL64" s="60">
        <v>0.46500000000000002</v>
      </c>
      <c r="EM64" s="56">
        <v>0.53500000000000003</v>
      </c>
      <c r="EN64" s="30">
        <f t="shared" si="27"/>
        <v>0.13950000000000001</v>
      </c>
      <c r="EO64" s="30">
        <f t="shared" si="28"/>
        <v>0.1605</v>
      </c>
      <c r="EP64" s="57">
        <f t="shared" si="32"/>
        <v>2272532.9998666849</v>
      </c>
      <c r="EQ64" s="57">
        <f t="shared" si="32"/>
        <v>2185989.0001333151</v>
      </c>
      <c r="ER64" s="56">
        <f t="shared" si="33"/>
        <v>1.0395903180336643</v>
      </c>
      <c r="ES64" s="31">
        <v>0</v>
      </c>
      <c r="ET64" s="31">
        <v>50</v>
      </c>
      <c r="EU64" s="18">
        <v>36.5</v>
      </c>
      <c r="EV64" s="55">
        <v>0</v>
      </c>
      <c r="EW64" s="55">
        <v>0</v>
      </c>
      <c r="EX64" s="55">
        <v>0</v>
      </c>
      <c r="EY64" s="55">
        <v>0</v>
      </c>
      <c r="EZ64" s="31">
        <v>0</v>
      </c>
      <c r="FA64" s="31">
        <v>0</v>
      </c>
      <c r="FB64" s="31">
        <v>0</v>
      </c>
      <c r="FC64" s="31">
        <v>0</v>
      </c>
      <c r="FD64" s="31">
        <v>0</v>
      </c>
      <c r="FE64" s="61">
        <v>0.64500000000000002</v>
      </c>
      <c r="FF64" s="16">
        <v>1</v>
      </c>
      <c r="FG64" s="16">
        <v>100000</v>
      </c>
      <c r="FH64" s="50">
        <v>31789.803755527133</v>
      </c>
      <c r="FI64" s="48">
        <f t="shared" si="19"/>
        <v>10.366900880734713</v>
      </c>
      <c r="FJ64" s="27">
        <v>-0.69413545888950301</v>
      </c>
      <c r="FK64" s="27">
        <v>-0.75632306335303146</v>
      </c>
      <c r="FL64" s="31">
        <v>6</v>
      </c>
      <c r="FM64" s="30">
        <v>1.5</v>
      </c>
      <c r="FN64" s="30">
        <v>0.5</v>
      </c>
      <c r="FO64" s="31">
        <v>9</v>
      </c>
      <c r="FP64" s="31">
        <v>3</v>
      </c>
      <c r="FQ64" s="48">
        <v>-1.7381522373200762</v>
      </c>
      <c r="FR64" s="48">
        <v>8.2194908833844893E-2</v>
      </c>
      <c r="FS64" s="48">
        <v>6.8099809959958013E-2</v>
      </c>
      <c r="FT64" s="48">
        <v>0.29263741857597181</v>
      </c>
      <c r="FU64" s="48">
        <v>-0.41030863266066664</v>
      </c>
      <c r="FV64" s="31">
        <v>24.768047470000003</v>
      </c>
      <c r="FW64" s="30">
        <v>8.9631640181333339</v>
      </c>
      <c r="FX64" s="31">
        <v>42.524795503124992</v>
      </c>
      <c r="FY64" s="31"/>
      <c r="FZ64" s="31"/>
      <c r="GA64" s="31"/>
      <c r="GB64" s="31"/>
      <c r="GC64" s="31"/>
      <c r="GD64" s="31"/>
      <c r="GE64" s="31"/>
      <c r="GF64" s="31"/>
      <c r="GG64" s="31">
        <v>58.207292680000002</v>
      </c>
      <c r="GH64" s="21">
        <v>46.4</v>
      </c>
      <c r="GI64" s="44">
        <v>-0.25251623183034921</v>
      </c>
    </row>
    <row r="65" spans="1:191" ht="14" customHeight="1" x14ac:dyDescent="0.15">
      <c r="A65" s="16" t="s">
        <v>691</v>
      </c>
      <c r="B65" s="21" t="s">
        <v>853</v>
      </c>
      <c r="C65" s="33">
        <v>1.6052631578947369</v>
      </c>
      <c r="D65" s="20">
        <v>1</v>
      </c>
      <c r="E65" s="20">
        <v>1</v>
      </c>
      <c r="F65" s="20">
        <v>1</v>
      </c>
      <c r="G65" s="20">
        <v>1</v>
      </c>
      <c r="H65" s="31">
        <v>7.6315789473684212</v>
      </c>
      <c r="I65" s="31">
        <v>7.6315789473684212</v>
      </c>
      <c r="J65" s="31">
        <v>9</v>
      </c>
      <c r="K65" s="31">
        <v>9</v>
      </c>
      <c r="L65" s="31">
        <v>9</v>
      </c>
      <c r="M65" s="31">
        <v>9</v>
      </c>
      <c r="N65" s="31">
        <v>1.05</v>
      </c>
      <c r="O65" s="21">
        <v>20</v>
      </c>
      <c r="P65" s="55"/>
      <c r="Q65" s="57"/>
      <c r="R65" s="57">
        <v>9611.6486549000001</v>
      </c>
      <c r="S65" s="57">
        <v>15798.974939</v>
      </c>
      <c r="T65" s="57">
        <v>10087.059279999999</v>
      </c>
      <c r="U65" s="57">
        <v>16547.994549999999</v>
      </c>
      <c r="V65" s="55">
        <v>10907.247696716668</v>
      </c>
      <c r="W65" s="50">
        <v>3.3551336889584289</v>
      </c>
      <c r="X65" s="31"/>
      <c r="Y65" s="17">
        <v>33.68888888888889</v>
      </c>
      <c r="Z65" s="31"/>
      <c r="AA65" s="26">
        <v>36</v>
      </c>
      <c r="AB65" s="49">
        <v>0</v>
      </c>
      <c r="AC65" s="49">
        <v>1E-3</v>
      </c>
      <c r="AD65" s="48"/>
      <c r="AE65" s="49">
        <v>1E-3</v>
      </c>
      <c r="AF65" s="55">
        <v>3566.3333333333335</v>
      </c>
      <c r="AG65" s="55">
        <f t="shared" si="18"/>
        <v>3566333.3333333335</v>
      </c>
      <c r="AH65" s="50">
        <v>2.4655992741962058</v>
      </c>
      <c r="AI65" s="39"/>
      <c r="AJ65" s="39"/>
      <c r="AK65" s="39"/>
      <c r="AL65" s="39"/>
      <c r="AM65" s="40"/>
      <c r="AN65" s="40"/>
      <c r="AO65" s="41"/>
      <c r="AP65" s="39"/>
      <c r="AQ65" s="40"/>
      <c r="AR65" s="40"/>
      <c r="AS65" s="41"/>
      <c r="AT65" s="39"/>
      <c r="AU65" s="39">
        <v>0</v>
      </c>
      <c r="AV65" s="48">
        <v>6.7890100602142862</v>
      </c>
      <c r="AW65" s="55">
        <f t="shared" si="23"/>
        <v>0</v>
      </c>
      <c r="AX65" s="48">
        <v>6.7890100602142862</v>
      </c>
      <c r="AY65" s="48">
        <v>3.2963464655000005</v>
      </c>
      <c r="AZ65" s="48">
        <v>10.085356525714287</v>
      </c>
      <c r="BA65" s="56">
        <v>0.722142054238889</v>
      </c>
      <c r="BB65" s="31">
        <f t="shared" si="24"/>
        <v>4.9026296711316277</v>
      </c>
      <c r="BC65" s="31">
        <f t="shared" si="25"/>
        <v>2.3804304080792713</v>
      </c>
      <c r="BD65" s="31">
        <f t="shared" si="26"/>
        <v>7.2830600792108999</v>
      </c>
      <c r="BE65" s="31">
        <v>7.2830600792108999</v>
      </c>
      <c r="BF65" s="49">
        <v>6.3536403000000005E-2</v>
      </c>
      <c r="BG65" s="49">
        <v>6.3536403000000005E-2</v>
      </c>
      <c r="BH65" s="49"/>
      <c r="BI65" s="49">
        <v>6.3536403000000005E-2</v>
      </c>
      <c r="BJ65" s="49">
        <v>6.3536403000000005E-2</v>
      </c>
      <c r="BK65" s="16">
        <v>1</v>
      </c>
      <c r="BL65" s="50">
        <v>85.3</v>
      </c>
      <c r="BM65" s="16">
        <v>100.19999999999999</v>
      </c>
      <c r="BN65" s="50">
        <v>69.273683692249691</v>
      </c>
      <c r="BO65" s="9">
        <v>0.66500000000000004</v>
      </c>
      <c r="BP65" s="9">
        <v>0.35399999999999998</v>
      </c>
      <c r="BQ65" s="53">
        <v>0.40884040100000002</v>
      </c>
      <c r="BR65" s="6">
        <v>39</v>
      </c>
      <c r="BS65" s="11">
        <v>34</v>
      </c>
      <c r="BT65" s="48">
        <v>54.072524356846252</v>
      </c>
      <c r="BU65" s="56">
        <v>1.0589999999999999</v>
      </c>
      <c r="BV65" s="16">
        <v>18</v>
      </c>
      <c r="BW65" s="16">
        <v>14</v>
      </c>
      <c r="BX65" s="16">
        <v>16</v>
      </c>
      <c r="BY65" s="16">
        <v>22</v>
      </c>
      <c r="BZ65" s="16">
        <v>16</v>
      </c>
      <c r="CA65" s="16">
        <v>19</v>
      </c>
      <c r="CB65" s="16">
        <v>13</v>
      </c>
      <c r="CC65" s="16">
        <v>9</v>
      </c>
      <c r="CD65" s="16">
        <v>11</v>
      </c>
      <c r="CE65" s="16">
        <v>7</v>
      </c>
      <c r="CF65" s="16">
        <v>7</v>
      </c>
      <c r="CG65" s="16">
        <v>7</v>
      </c>
      <c r="CH65" s="16">
        <v>7</v>
      </c>
      <c r="CI65" s="16">
        <v>5</v>
      </c>
      <c r="CJ65" s="16">
        <v>6</v>
      </c>
      <c r="CK65" s="49">
        <v>0.7142857142857143</v>
      </c>
      <c r="CL65" s="54">
        <v>0.82708747534691618</v>
      </c>
      <c r="CM65" s="56">
        <v>1.1687213925361664</v>
      </c>
      <c r="CN65" s="56">
        <v>1.0371595067546804</v>
      </c>
      <c r="CO65" s="6">
        <v>25</v>
      </c>
      <c r="CP65" s="14">
        <v>25</v>
      </c>
      <c r="CQ65" s="14">
        <v>12</v>
      </c>
      <c r="CR65" s="4">
        <v>21.4</v>
      </c>
      <c r="CS65" s="7"/>
      <c r="CT65" s="6"/>
      <c r="CU65" s="6">
        <v>100</v>
      </c>
      <c r="CV65" s="9">
        <v>0.99992040448613129</v>
      </c>
      <c r="CW65" s="13">
        <v>94.4</v>
      </c>
      <c r="CX65" s="13">
        <v>94.63</v>
      </c>
      <c r="CY65" s="9">
        <v>0.99756948113706023</v>
      </c>
      <c r="CZ65" s="34">
        <v>23</v>
      </c>
      <c r="DA65" s="9">
        <v>0.28799999999999998</v>
      </c>
      <c r="DB65" s="13">
        <v>20.79</v>
      </c>
      <c r="DC65" s="13">
        <v>70.198949999999996</v>
      </c>
      <c r="DD65" s="13">
        <v>78.563990000000004</v>
      </c>
      <c r="DE65" s="9">
        <v>0.89352577434012703</v>
      </c>
      <c r="DF65" s="16">
        <v>0</v>
      </c>
      <c r="DG65" s="16">
        <v>0</v>
      </c>
      <c r="DH65" s="16">
        <v>0</v>
      </c>
      <c r="DI65" s="16">
        <v>0</v>
      </c>
      <c r="DJ65" s="16">
        <v>0</v>
      </c>
      <c r="DK65" s="16">
        <v>0</v>
      </c>
      <c r="DL65" s="16">
        <v>1</v>
      </c>
      <c r="DM65" s="16">
        <v>0</v>
      </c>
      <c r="DN65" s="16">
        <v>0</v>
      </c>
      <c r="DO65" s="16">
        <v>0</v>
      </c>
      <c r="DP65" s="16">
        <v>0</v>
      </c>
      <c r="DQ65" s="16">
        <v>0</v>
      </c>
      <c r="DR65" s="16">
        <v>0</v>
      </c>
      <c r="DS65" s="16">
        <v>1</v>
      </c>
      <c r="DT65" s="16">
        <v>0</v>
      </c>
      <c r="DU65" s="16">
        <v>1</v>
      </c>
      <c r="DV65" s="16">
        <v>0</v>
      </c>
      <c r="DW65" s="16">
        <v>0</v>
      </c>
      <c r="DX65" s="16">
        <v>0</v>
      </c>
      <c r="DY65" s="16">
        <v>0</v>
      </c>
      <c r="DZ65" s="3" t="s">
        <v>399</v>
      </c>
      <c r="EA65" s="3" t="s">
        <v>89</v>
      </c>
      <c r="EB65" s="50">
        <v>1.4464367225675676</v>
      </c>
      <c r="EC65" s="55">
        <v>1446436.7225675676</v>
      </c>
      <c r="ED65" s="55">
        <v>1346100</v>
      </c>
      <c r="EE65" s="57">
        <v>725712.43218768004</v>
      </c>
      <c r="EF65" s="57">
        <v>620387.56781231996</v>
      </c>
      <c r="EG65" s="55">
        <v>754115.18495517236</v>
      </c>
      <c r="EH65" s="21">
        <v>201700</v>
      </c>
      <c r="EI65" s="57">
        <v>120213.2</v>
      </c>
      <c r="EJ65" s="57">
        <v>81486.799999999988</v>
      </c>
      <c r="EK65" s="59">
        <v>15</v>
      </c>
      <c r="EL65" s="60">
        <v>0.59599999999999997</v>
      </c>
      <c r="EM65" s="56">
        <v>0.40399999999999997</v>
      </c>
      <c r="EN65" s="30">
        <f t="shared" si="27"/>
        <v>8.94</v>
      </c>
      <c r="EO65" s="30">
        <f t="shared" si="28"/>
        <v>6.06</v>
      </c>
      <c r="EP65" s="57">
        <f t="shared" si="32"/>
        <v>605499.23218768009</v>
      </c>
      <c r="EQ65" s="57">
        <f t="shared" si="32"/>
        <v>538900.76781232003</v>
      </c>
      <c r="ER65" s="56">
        <f t="shared" si="33"/>
        <v>1.1235820550891364</v>
      </c>
      <c r="ES65" s="31">
        <v>27.800000000000004</v>
      </c>
      <c r="ET65" s="31">
        <v>0</v>
      </c>
      <c r="EU65" s="18">
        <v>0.1</v>
      </c>
      <c r="EV65" s="55">
        <v>0</v>
      </c>
      <c r="EW65" s="55">
        <v>0</v>
      </c>
      <c r="EX65" s="55">
        <v>0</v>
      </c>
      <c r="EY65" s="55">
        <v>0</v>
      </c>
      <c r="EZ65" s="31">
        <v>0</v>
      </c>
      <c r="FA65" s="31">
        <v>0</v>
      </c>
      <c r="FB65" s="31">
        <v>0</v>
      </c>
      <c r="FC65" s="31">
        <v>66.100000000000009</v>
      </c>
      <c r="FD65" s="31">
        <v>6.1</v>
      </c>
      <c r="FE65" s="61">
        <v>0.52800000000000002</v>
      </c>
      <c r="FF65" s="16">
        <v>0</v>
      </c>
      <c r="FG65" s="16">
        <v>0</v>
      </c>
      <c r="FH65" s="50">
        <v>0.1</v>
      </c>
      <c r="FI65" s="48">
        <f t="shared" si="19"/>
        <v>-2.3025850929940455</v>
      </c>
      <c r="FJ65" s="27">
        <v>0.79822241186605758</v>
      </c>
      <c r="FK65" s="27">
        <v>0.73340623940898542</v>
      </c>
      <c r="FL65" s="31">
        <v>5</v>
      </c>
      <c r="FM65" s="30">
        <v>2</v>
      </c>
      <c r="FN65" s="30">
        <v>1</v>
      </c>
      <c r="FO65" s="31">
        <v>10</v>
      </c>
      <c r="FP65" s="31">
        <v>5</v>
      </c>
      <c r="FQ65" s="48">
        <v>0.80265502616216045</v>
      </c>
      <c r="FR65" s="48">
        <v>0.1904664956094112</v>
      </c>
      <c r="FS65" s="48">
        <v>-6.0200649581374655E-3</v>
      </c>
      <c r="FT65" s="48">
        <v>5.6800225398968486E-2</v>
      </c>
      <c r="FU65" s="48">
        <v>0.35546158432427766</v>
      </c>
      <c r="FV65" s="31">
        <v>1.4387870401666667</v>
      </c>
      <c r="FW65" s="30">
        <v>0.94997945694117647</v>
      </c>
      <c r="FX65" s="31">
        <v>19.419237624000004</v>
      </c>
      <c r="FY65" s="31">
        <v>15.979862650000001</v>
      </c>
      <c r="FZ65" s="31">
        <v>17.007369204285713</v>
      </c>
      <c r="GA65" s="31"/>
      <c r="GB65" s="31">
        <v>6.1113652666666671E-2</v>
      </c>
      <c r="GC65" s="31">
        <v>38.405143546428569</v>
      </c>
      <c r="GD65" s="31">
        <v>14.475527884285714</v>
      </c>
      <c r="GE65" s="31">
        <v>52.880671430714287</v>
      </c>
      <c r="GF65" s="31">
        <v>8.9936110279268142</v>
      </c>
      <c r="GG65" s="31">
        <v>72.572439020000004</v>
      </c>
      <c r="GH65" s="21">
        <v>5.7</v>
      </c>
      <c r="GI65" s="44">
        <v>0.97560167690567745</v>
      </c>
    </row>
    <row r="66" spans="1:191" ht="14" customHeight="1" x14ac:dyDescent="0.15">
      <c r="A66" s="16" t="s">
        <v>408</v>
      </c>
      <c r="B66" s="21" t="s">
        <v>854</v>
      </c>
      <c r="C66" s="33">
        <v>5.7702702702702702</v>
      </c>
      <c r="D66" s="20">
        <v>5</v>
      </c>
      <c r="E66" s="20">
        <v>5</v>
      </c>
      <c r="F66" s="20">
        <v>5</v>
      </c>
      <c r="G66" s="20">
        <v>5</v>
      </c>
      <c r="H66" s="31">
        <v>-3.45</v>
      </c>
      <c r="I66" s="31">
        <v>-3.1578947368421053</v>
      </c>
      <c r="J66" s="31">
        <v>1</v>
      </c>
      <c r="K66" s="31">
        <v>1</v>
      </c>
      <c r="L66" s="31">
        <v>1</v>
      </c>
      <c r="M66" s="31">
        <v>1</v>
      </c>
      <c r="N66" s="31">
        <v>5.7799999999999994</v>
      </c>
      <c r="O66" s="21">
        <v>30</v>
      </c>
      <c r="P66" s="55">
        <v>945.26248629999998</v>
      </c>
      <c r="Q66" s="57">
        <v>977.43487586000003</v>
      </c>
      <c r="R66" s="57">
        <v>859.94762700000001</v>
      </c>
      <c r="S66" s="57">
        <v>963.18532705999996</v>
      </c>
      <c r="T66" s="57">
        <v>545.70292129999996</v>
      </c>
      <c r="U66" s="57">
        <v>632.68641769999999</v>
      </c>
      <c r="V66" s="55">
        <v>893.22840086815802</v>
      </c>
      <c r="W66" s="50">
        <v>0.99087821635745232</v>
      </c>
      <c r="X66" s="31">
        <v>0.36489852034471887</v>
      </c>
      <c r="Y66" s="17">
        <v>17.066666666666666</v>
      </c>
      <c r="Z66" s="31">
        <v>14.276270192499998</v>
      </c>
      <c r="AA66" s="26">
        <v>29.8</v>
      </c>
      <c r="AB66" s="49">
        <v>0.130159407</v>
      </c>
      <c r="AC66" s="49">
        <v>0.130159407</v>
      </c>
      <c r="AD66" s="48">
        <v>9.9255259397500009</v>
      </c>
      <c r="AE66" s="48">
        <v>9.9255259397500009</v>
      </c>
      <c r="AF66" s="55">
        <v>13879.222222222223</v>
      </c>
      <c r="AG66" s="55">
        <f t="shared" si="18"/>
        <v>13879222.222222222</v>
      </c>
      <c r="AH66" s="50">
        <v>0.27217707036757166</v>
      </c>
      <c r="AI66" s="39">
        <v>0</v>
      </c>
      <c r="AJ66" s="39">
        <v>0</v>
      </c>
      <c r="AK66" s="39">
        <v>0</v>
      </c>
      <c r="AL66" s="39">
        <v>0</v>
      </c>
      <c r="AM66" s="40">
        <v>0.26016300398151482</v>
      </c>
      <c r="AN66" s="40">
        <v>0.2252998894380924</v>
      </c>
      <c r="AO66" s="41">
        <v>2.4833878458909244</v>
      </c>
      <c r="AP66" s="39">
        <f>AVERAGE(AV66,AK66,AN66)</f>
        <v>0.35634161336825304</v>
      </c>
      <c r="AQ66" s="40">
        <v>0.26016300398151482</v>
      </c>
      <c r="AR66" s="40">
        <v>0.2252998894380924</v>
      </c>
      <c r="AS66" s="41">
        <v>2.4833878458909244</v>
      </c>
      <c r="AT66" s="39">
        <f>AVERAGE(AI66,AO66,AR66)</f>
        <v>0.90289591177633888</v>
      </c>
      <c r="AU66" s="39">
        <v>3</v>
      </c>
      <c r="AV66" s="48">
        <v>0.84372495066666675</v>
      </c>
      <c r="AW66" s="55">
        <f t="shared" si="23"/>
        <v>0</v>
      </c>
      <c r="AX66" s="48">
        <v>0.84372495066666675</v>
      </c>
      <c r="AY66" s="48">
        <v>1.0500197822142856</v>
      </c>
      <c r="AZ66" s="48">
        <v>1.8937447328809522</v>
      </c>
      <c r="BA66" s="56">
        <v>9.2708396747586186E-2</v>
      </c>
      <c r="BB66" s="31">
        <f t="shared" si="24"/>
        <v>7.8220387472242928E-2</v>
      </c>
      <c r="BC66" s="31">
        <f t="shared" si="25"/>
        <v>9.7345650562336031E-2</v>
      </c>
      <c r="BD66" s="31">
        <f t="shared" si="26"/>
        <v>0.17556603803457893</v>
      </c>
      <c r="BE66" s="31">
        <v>10.101091977784581</v>
      </c>
      <c r="BF66" s="49">
        <v>0</v>
      </c>
      <c r="BG66" s="49">
        <v>9.9999999999999995E-7</v>
      </c>
      <c r="BH66" s="49"/>
      <c r="BI66" s="49">
        <v>0.130159407</v>
      </c>
      <c r="BJ66" s="49">
        <v>0.130159407</v>
      </c>
      <c r="BK66" s="16">
        <v>0</v>
      </c>
      <c r="BL66" s="50">
        <v>264.7</v>
      </c>
      <c r="BM66" s="16">
        <v>385.69999999999987</v>
      </c>
      <c r="BN66" s="50">
        <v>7.5637304713436651</v>
      </c>
      <c r="BO66" s="9">
        <v>0.46400000000000002</v>
      </c>
      <c r="BP66" s="9"/>
      <c r="BQ66" s="53"/>
      <c r="BR66" s="6"/>
      <c r="BS66" s="11">
        <v>157</v>
      </c>
      <c r="BT66" s="48">
        <v>50.37427793339802</v>
      </c>
      <c r="BU66" s="56">
        <v>1.03</v>
      </c>
      <c r="BV66" s="16">
        <v>225</v>
      </c>
      <c r="BW66" s="16">
        <v>193</v>
      </c>
      <c r="BX66" s="16">
        <v>210</v>
      </c>
      <c r="BY66" s="16">
        <v>193</v>
      </c>
      <c r="BZ66" s="16">
        <v>166</v>
      </c>
      <c r="CA66" s="16">
        <v>180</v>
      </c>
      <c r="CB66" s="16">
        <v>159</v>
      </c>
      <c r="CC66" s="16">
        <v>137</v>
      </c>
      <c r="CD66" s="16">
        <v>148</v>
      </c>
      <c r="CE66" s="16">
        <v>131</v>
      </c>
      <c r="CF66" s="16">
        <v>113</v>
      </c>
      <c r="CG66" s="16">
        <v>122</v>
      </c>
      <c r="CH66" s="16">
        <v>117</v>
      </c>
      <c r="CI66" s="16">
        <v>100</v>
      </c>
      <c r="CJ66" s="16">
        <v>109</v>
      </c>
      <c r="CK66" s="49">
        <v>0.85470085470085466</v>
      </c>
      <c r="CL66" s="54">
        <v>0.96703107636148689</v>
      </c>
      <c r="CM66" s="56">
        <v>1.0574999088528543</v>
      </c>
      <c r="CN66" s="56">
        <v>1.0141807584795151</v>
      </c>
      <c r="CO66" s="6">
        <v>720</v>
      </c>
      <c r="CP66" s="14">
        <v>720</v>
      </c>
      <c r="CQ66" s="14">
        <v>470</v>
      </c>
      <c r="CR66" s="4">
        <v>104.4</v>
      </c>
      <c r="CS66" s="7">
        <v>14.7</v>
      </c>
      <c r="CT66" s="6">
        <v>28</v>
      </c>
      <c r="CU66" s="6">
        <v>6</v>
      </c>
      <c r="CV66" s="9">
        <v>0.45600000000000002</v>
      </c>
      <c r="CW66" s="13"/>
      <c r="CX66" s="13"/>
      <c r="CY66" s="9"/>
      <c r="CZ66" s="34">
        <v>10</v>
      </c>
      <c r="DA66" s="9">
        <v>0.27200000000000002</v>
      </c>
      <c r="DB66" s="13">
        <v>21.37</v>
      </c>
      <c r="DC66" s="13">
        <v>80.832359999999994</v>
      </c>
      <c r="DD66" s="13">
        <v>91.066509999999994</v>
      </c>
      <c r="DE66" s="9">
        <v>0.88761895014973125</v>
      </c>
      <c r="DF66" s="16">
        <v>0</v>
      </c>
      <c r="DG66" s="16">
        <v>0</v>
      </c>
      <c r="DH66" s="16">
        <v>0</v>
      </c>
      <c r="DI66" s="16">
        <v>0</v>
      </c>
      <c r="DJ66" s="16">
        <v>0</v>
      </c>
      <c r="DK66" s="16">
        <v>0</v>
      </c>
      <c r="DL66" s="16">
        <v>0</v>
      </c>
      <c r="DM66" s="16">
        <v>0</v>
      </c>
      <c r="DN66" s="16">
        <v>0</v>
      </c>
      <c r="DO66" s="16">
        <v>0</v>
      </c>
      <c r="DP66" s="16">
        <v>0</v>
      </c>
      <c r="DQ66" s="16">
        <v>1</v>
      </c>
      <c r="DR66" s="16">
        <v>0</v>
      </c>
      <c r="DS66" s="16">
        <v>0</v>
      </c>
      <c r="DT66" s="16">
        <v>0</v>
      </c>
      <c r="DU66" s="16">
        <v>0</v>
      </c>
      <c r="DV66" s="16">
        <v>0</v>
      </c>
      <c r="DW66" s="16">
        <v>0</v>
      </c>
      <c r="DX66" s="16">
        <v>0</v>
      </c>
      <c r="DY66" s="16">
        <v>0</v>
      </c>
      <c r="DZ66" s="3" t="s">
        <v>400</v>
      </c>
      <c r="EA66" s="3" t="s">
        <v>400</v>
      </c>
      <c r="EB66" s="50">
        <v>50.993355918918922</v>
      </c>
      <c r="EC66" s="55">
        <v>50993355.918918923</v>
      </c>
      <c r="ED66" s="55">
        <v>74660901</v>
      </c>
      <c r="EE66" s="57">
        <v>37544264.00004711</v>
      </c>
      <c r="EF66" s="57">
        <v>37116636.99995289</v>
      </c>
      <c r="EG66" s="55">
        <v>25244098.045862067</v>
      </c>
      <c r="EH66" s="21">
        <v>554000</v>
      </c>
      <c r="EI66" s="57">
        <v>260934.00000000003</v>
      </c>
      <c r="EJ66" s="57">
        <v>293066</v>
      </c>
      <c r="EK66" s="59">
        <v>0.7</v>
      </c>
      <c r="EL66" s="60">
        <v>0.47100000000000003</v>
      </c>
      <c r="EM66" s="56">
        <v>0.52900000000000003</v>
      </c>
      <c r="EN66" s="30">
        <f t="shared" si="27"/>
        <v>0.32969999999999999</v>
      </c>
      <c r="EO66" s="30">
        <f t="shared" si="28"/>
        <v>0.37030000000000002</v>
      </c>
      <c r="EP66" s="57">
        <f t="shared" si="32"/>
        <v>37283330.00004711</v>
      </c>
      <c r="EQ66" s="57">
        <f t="shared" si="32"/>
        <v>36823570.99995289</v>
      </c>
      <c r="ER66" s="56">
        <f t="shared" si="33"/>
        <v>1.0124854539527088</v>
      </c>
      <c r="ES66" s="31">
        <v>60.8</v>
      </c>
      <c r="ET66" s="31">
        <v>32.800000000000004</v>
      </c>
      <c r="EU66" s="18">
        <v>33.9</v>
      </c>
      <c r="EV66" s="55">
        <v>0</v>
      </c>
      <c r="EW66" s="55">
        <v>0</v>
      </c>
      <c r="EX66" s="55">
        <v>1</v>
      </c>
      <c r="EY66" s="55">
        <v>0</v>
      </c>
      <c r="EZ66" s="31">
        <v>0</v>
      </c>
      <c r="FA66" s="31">
        <v>0</v>
      </c>
      <c r="FB66" s="31">
        <v>0</v>
      </c>
      <c r="FC66" s="31">
        <v>6.4</v>
      </c>
      <c r="FD66" s="31">
        <v>0</v>
      </c>
      <c r="FE66" s="61">
        <v>0.76600000000000001</v>
      </c>
      <c r="FF66" s="16">
        <v>5</v>
      </c>
      <c r="FG66" s="16">
        <v>864500</v>
      </c>
      <c r="FH66" s="50">
        <v>16953.188987494428</v>
      </c>
      <c r="FI66" s="48">
        <f t="shared" si="19"/>
        <v>9.7382112359674533</v>
      </c>
      <c r="FJ66" s="27">
        <v>-1.1332330560636796</v>
      </c>
      <c r="FK66" s="27">
        <v>-1.3915989996923337</v>
      </c>
      <c r="FL66" s="31">
        <v>35</v>
      </c>
      <c r="FM66" s="30">
        <v>1.5428571428571429</v>
      </c>
      <c r="FN66" s="30">
        <v>0.91428571428571426</v>
      </c>
      <c r="FO66" s="31">
        <v>54</v>
      </c>
      <c r="FP66" s="31">
        <v>32</v>
      </c>
      <c r="FQ66" s="48">
        <v>-1.6120714145295525</v>
      </c>
      <c r="FR66" s="48">
        <v>-3.0576811076575781</v>
      </c>
      <c r="FS66" s="48">
        <v>-3.2672945613543383</v>
      </c>
      <c r="FT66" s="48">
        <v>-3.1270018824905761</v>
      </c>
      <c r="FU66" s="48">
        <v>-2.4911295931448758</v>
      </c>
      <c r="FV66" s="31">
        <v>3.5443145455500003</v>
      </c>
      <c r="FW66" s="30">
        <v>0.6328016804444444</v>
      </c>
      <c r="FX66" s="31">
        <v>11.205984343299999</v>
      </c>
      <c r="FY66" s="31">
        <v>10.17675711</v>
      </c>
      <c r="FZ66" s="31">
        <v>10.17675711</v>
      </c>
      <c r="GA66" s="31">
        <v>0.39567103300000001</v>
      </c>
      <c r="GB66" s="31">
        <v>26.636086450000001</v>
      </c>
      <c r="GC66" s="31">
        <v>12.159507830000001</v>
      </c>
      <c r="GD66" s="31">
        <v>15.43086057</v>
      </c>
      <c r="GE66" s="31">
        <v>27.590368400000003</v>
      </c>
      <c r="GF66" s="31">
        <v>2.8078047778221937</v>
      </c>
      <c r="GG66" s="31">
        <v>53.734756099999998</v>
      </c>
      <c r="GH66" s="21">
        <v>76.900000000000006</v>
      </c>
      <c r="GI66" s="44">
        <v>-0.68025655153129194</v>
      </c>
    </row>
    <row r="67" spans="1:191" ht="14" customHeight="1" x14ac:dyDescent="0.15">
      <c r="A67" s="16" t="s">
        <v>732</v>
      </c>
      <c r="B67" s="21" t="s">
        <v>855</v>
      </c>
      <c r="C67" s="33"/>
      <c r="D67" s="20"/>
      <c r="E67" s="20"/>
      <c r="F67" s="20"/>
      <c r="G67" s="20"/>
      <c r="H67" s="31"/>
      <c r="I67" s="31"/>
      <c r="J67" s="31"/>
      <c r="K67" s="31"/>
      <c r="L67" s="31"/>
      <c r="M67" s="31"/>
      <c r="N67" s="31"/>
      <c r="O67" s="21"/>
      <c r="P67" s="55"/>
      <c r="Q67" s="57"/>
      <c r="R67" s="57"/>
      <c r="S67" s="57"/>
      <c r="T67" s="57"/>
      <c r="U67" s="57"/>
      <c r="V67" s="55"/>
      <c r="W67" s="50"/>
      <c r="X67" s="31"/>
      <c r="Y67" s="17">
        <v>22.2</v>
      </c>
      <c r="Z67" s="31">
        <v>23.906232208124997</v>
      </c>
      <c r="AA67" s="26"/>
      <c r="AB67" s="49">
        <v>0</v>
      </c>
      <c r="AC67" s="49">
        <v>1E-3</v>
      </c>
      <c r="AD67" s="48"/>
      <c r="AE67" s="49">
        <v>1E-3</v>
      </c>
      <c r="AG67" s="55">
        <f t="shared" si="18"/>
        <v>0</v>
      </c>
      <c r="AH67" s="50">
        <v>0</v>
      </c>
      <c r="AI67" s="39"/>
      <c r="AJ67" s="39"/>
      <c r="AK67" s="39"/>
      <c r="AL67" s="39"/>
      <c r="AM67" s="40"/>
      <c r="AN67" s="40"/>
      <c r="AO67" s="41"/>
      <c r="AP67" s="39"/>
      <c r="AQ67" s="40"/>
      <c r="AR67" s="40"/>
      <c r="AS67" s="41"/>
      <c r="AT67" s="39"/>
      <c r="AU67" s="39">
        <v>0</v>
      </c>
      <c r="AV67" s="48">
        <v>0.8318238855857143</v>
      </c>
      <c r="AW67" s="55">
        <f t="shared" si="23"/>
        <v>1</v>
      </c>
      <c r="AX67" s="48">
        <v>0</v>
      </c>
      <c r="AY67" s="48">
        <v>0.1225720727111111</v>
      </c>
      <c r="AZ67" s="48">
        <v>0.1225720727111111</v>
      </c>
      <c r="BA67" s="56"/>
      <c r="BB67" s="31"/>
      <c r="BC67" s="31"/>
      <c r="BD67" s="31"/>
      <c r="BE67" s="31"/>
      <c r="BF67" s="49">
        <v>6.998186E-3</v>
      </c>
      <c r="BG67" s="49">
        <v>6.998186E-3</v>
      </c>
      <c r="BH67" s="49"/>
      <c r="BI67" s="49">
        <v>6.998186E-3</v>
      </c>
      <c r="BJ67" s="49">
        <v>6.998186E-3</v>
      </c>
      <c r="BK67" s="16">
        <v>0</v>
      </c>
      <c r="BM67" s="16"/>
      <c r="BN67" s="50">
        <v>0</v>
      </c>
      <c r="BO67" s="9"/>
      <c r="BP67" s="9"/>
      <c r="BQ67" s="53"/>
      <c r="BR67" s="6"/>
      <c r="BS67" s="11"/>
      <c r="BU67" s="56"/>
      <c r="BV67" s="16"/>
      <c r="BW67" s="16"/>
      <c r="BX67" s="16"/>
      <c r="BY67" s="16"/>
      <c r="BZ67" s="16"/>
      <c r="CA67" s="16"/>
      <c r="CB67" s="16"/>
      <c r="CC67" s="16"/>
      <c r="CD67" s="16"/>
      <c r="CE67" s="16"/>
      <c r="CF67" s="16"/>
      <c r="CG67" s="16"/>
      <c r="CH67" s="16"/>
      <c r="CI67" s="49"/>
      <c r="CJ67" s="49"/>
      <c r="CK67" s="49"/>
      <c r="CM67" s="56">
        <v>1.0627450980392157</v>
      </c>
      <c r="CN67" s="56">
        <v>1.0140307116487179</v>
      </c>
      <c r="CO67" s="6"/>
      <c r="CP67" s="14"/>
      <c r="CQ67" s="14"/>
      <c r="CR67" s="4"/>
      <c r="CS67" s="7"/>
      <c r="CT67" s="6"/>
      <c r="CU67" s="6"/>
      <c r="CV67" s="9"/>
      <c r="CW67" s="13"/>
      <c r="CX67" s="13"/>
      <c r="CY67" s="9"/>
      <c r="CZ67" s="34"/>
      <c r="DA67" s="9"/>
      <c r="DB67" s="13"/>
      <c r="DC67" s="13"/>
      <c r="DD67" s="13"/>
      <c r="DE67" s="9"/>
      <c r="DF67" s="16">
        <v>0</v>
      </c>
      <c r="DG67" s="16">
        <v>0</v>
      </c>
      <c r="DH67" s="16">
        <v>0</v>
      </c>
      <c r="DI67" s="16">
        <v>0</v>
      </c>
      <c r="DJ67" s="16">
        <v>0</v>
      </c>
      <c r="DK67" s="16">
        <v>0</v>
      </c>
      <c r="DL67" s="16">
        <v>0</v>
      </c>
      <c r="DM67" s="16">
        <v>0</v>
      </c>
      <c r="DN67" s="16">
        <v>1</v>
      </c>
      <c r="DO67" s="16">
        <v>0</v>
      </c>
      <c r="DP67" s="16">
        <v>1</v>
      </c>
      <c r="DQ67" s="16">
        <v>0</v>
      </c>
      <c r="DR67" s="16">
        <v>0</v>
      </c>
      <c r="DS67" s="16">
        <v>0</v>
      </c>
      <c r="DT67" s="16">
        <v>0</v>
      </c>
      <c r="DU67" s="16">
        <v>0</v>
      </c>
      <c r="DV67" s="16">
        <v>0</v>
      </c>
      <c r="DW67" s="16">
        <v>0</v>
      </c>
      <c r="DX67" s="16">
        <v>0</v>
      </c>
      <c r="DY67" s="16">
        <v>0</v>
      </c>
      <c r="DZ67" s="3" t="s">
        <v>399</v>
      </c>
      <c r="EA67" s="3" t="s">
        <v>90</v>
      </c>
      <c r="EB67" s="50">
        <v>4.6455639933333334E-2</v>
      </c>
      <c r="EC67" s="55">
        <v>46455.639933333332</v>
      </c>
      <c r="ED67" s="55">
        <v>48253.5</v>
      </c>
      <c r="EE67" s="57"/>
      <c r="EF67" s="57"/>
      <c r="EG67" s="55"/>
      <c r="EH67" s="21"/>
      <c r="EI67" s="57"/>
      <c r="EJ67" s="57"/>
      <c r="EK67" s="59"/>
      <c r="EL67" s="60"/>
      <c r="EM67" s="56"/>
      <c r="EN67" s="30"/>
      <c r="EO67" s="30"/>
      <c r="EP67" s="57"/>
      <c r="EQ67" s="57"/>
      <c r="ER67" s="56"/>
      <c r="ES67" s="31">
        <v>83.8</v>
      </c>
      <c r="ET67" s="31">
        <v>0</v>
      </c>
      <c r="EU67" s="18">
        <v>0.05</v>
      </c>
      <c r="EV67" s="55">
        <v>0</v>
      </c>
      <c r="EW67" s="55">
        <v>0</v>
      </c>
      <c r="EX67" s="55">
        <v>0</v>
      </c>
      <c r="EY67" s="55">
        <v>0</v>
      </c>
      <c r="EZ67" s="31">
        <v>0</v>
      </c>
      <c r="FA67" s="31">
        <v>0</v>
      </c>
      <c r="FB67" s="31">
        <v>0</v>
      </c>
      <c r="FC67" s="31">
        <v>16.2</v>
      </c>
      <c r="FD67" s="31">
        <v>0</v>
      </c>
      <c r="FE67" s="61"/>
      <c r="FF67" s="16">
        <v>0</v>
      </c>
      <c r="FG67" s="16">
        <v>0</v>
      </c>
      <c r="FH67" s="50">
        <v>0.1</v>
      </c>
      <c r="FI67" s="48">
        <f t="shared" si="19"/>
        <v>-2.3025850929940455</v>
      </c>
      <c r="FJ67" s="27"/>
      <c r="FK67" s="27"/>
      <c r="FL67" s="31">
        <v>0.1</v>
      </c>
      <c r="FM67" s="30">
        <v>0</v>
      </c>
      <c r="FN67" s="30">
        <v>0</v>
      </c>
      <c r="FO67" s="31">
        <v>0.1</v>
      </c>
      <c r="FP67" s="31">
        <v>0.1</v>
      </c>
      <c r="FQ67" s="48">
        <v>0.80265502616216045</v>
      </c>
      <c r="FR67" s="48">
        <v>0.72099727080968612</v>
      </c>
      <c r="FS67" s="48">
        <v>0.7277666967310078</v>
      </c>
      <c r="FT67" s="48">
        <v>0.63460134868262663</v>
      </c>
      <c r="FU67" s="48">
        <v>0.72150508559637028</v>
      </c>
      <c r="FV67" s="31"/>
      <c r="FW67" s="30"/>
      <c r="FX67" s="31"/>
      <c r="FY67" s="31"/>
      <c r="FZ67" s="31"/>
      <c r="GA67" s="31"/>
      <c r="GB67" s="31"/>
      <c r="GC67" s="31"/>
      <c r="GD67" s="31"/>
      <c r="GE67" s="31"/>
      <c r="GF67" s="31"/>
      <c r="GG67" s="31"/>
      <c r="GH67" s="21"/>
      <c r="GI67" s="44"/>
    </row>
    <row r="68" spans="1:191" ht="14" customHeight="1" x14ac:dyDescent="0.15">
      <c r="A68" s="16" t="s">
        <v>477</v>
      </c>
      <c r="B68" s="21" t="s">
        <v>856</v>
      </c>
      <c r="C68" s="33">
        <v>3.2972972972972974</v>
      </c>
      <c r="D68" s="20">
        <v>4.7</v>
      </c>
      <c r="E68" s="20">
        <v>5</v>
      </c>
      <c r="F68" s="20">
        <v>5</v>
      </c>
      <c r="G68" s="20">
        <v>5</v>
      </c>
      <c r="H68" s="31">
        <v>5.3</v>
      </c>
      <c r="I68" s="31">
        <v>5.1052631578947372</v>
      </c>
      <c r="J68" s="31">
        <v>-1.8</v>
      </c>
      <c r="K68" s="31">
        <v>-4</v>
      </c>
      <c r="L68" s="31">
        <v>-4</v>
      </c>
      <c r="M68" s="31">
        <v>-4</v>
      </c>
      <c r="N68" s="31">
        <v>3.2333333333333329</v>
      </c>
      <c r="O68" s="21">
        <v>23</v>
      </c>
      <c r="P68" s="55">
        <v>3407.8683885999999</v>
      </c>
      <c r="Q68" s="57">
        <v>3822.1428735</v>
      </c>
      <c r="R68" s="57">
        <v>5065.7890202999997</v>
      </c>
      <c r="S68" s="57">
        <v>6003.5539775999996</v>
      </c>
      <c r="T68" s="57">
        <v>3456.3177540000001</v>
      </c>
      <c r="U68" s="57">
        <v>4294.3071369999998</v>
      </c>
      <c r="V68" s="55">
        <v>4952.1018050421053</v>
      </c>
      <c r="W68" s="50">
        <v>1.4577661611211405</v>
      </c>
      <c r="X68" s="31">
        <v>1.2080964406913073</v>
      </c>
      <c r="Y68" s="17"/>
      <c r="Z68" s="31">
        <v>14.727427788571429</v>
      </c>
      <c r="AA68" s="26"/>
      <c r="AB68" s="49">
        <v>9.9213210000000003E-3</v>
      </c>
      <c r="AC68" s="49">
        <v>9.9213210000000003E-3</v>
      </c>
      <c r="AD68" s="48">
        <v>2.7696573371891891</v>
      </c>
      <c r="AE68" s="48">
        <v>2.7696573371891891</v>
      </c>
      <c r="AG68" s="55">
        <f t="shared" si="18"/>
        <v>0</v>
      </c>
      <c r="AH68" s="50">
        <v>0</v>
      </c>
      <c r="AI68" s="39">
        <v>0</v>
      </c>
      <c r="AJ68" s="39">
        <v>0</v>
      </c>
      <c r="AK68" s="39">
        <v>0</v>
      </c>
      <c r="AL68" s="39">
        <v>0</v>
      </c>
      <c r="AM68" s="40">
        <v>440.30280352574539</v>
      </c>
      <c r="AN68" s="40">
        <v>374.21274130968249</v>
      </c>
      <c r="AO68" s="41">
        <v>384.05151217249073</v>
      </c>
      <c r="AP68" s="39">
        <f>AVERAGE(AV68,AK68,AN68)</f>
        <v>124.74032970019415</v>
      </c>
      <c r="AQ68" s="40">
        <v>440.30280352574539</v>
      </c>
      <c r="AR68" s="40">
        <v>374.21274130968249</v>
      </c>
      <c r="AS68" s="41">
        <v>384.05151217249073</v>
      </c>
      <c r="AT68" s="39">
        <f>AVERAGE(AI68,AO68,AR68)</f>
        <v>252.7547511607244</v>
      </c>
      <c r="AU68" s="39">
        <v>3</v>
      </c>
      <c r="AV68" s="48">
        <v>8.2477908999999995E-3</v>
      </c>
      <c r="AW68" s="55">
        <f t="shared" si="23"/>
        <v>1</v>
      </c>
      <c r="AX68" s="48">
        <v>0</v>
      </c>
      <c r="AY68" s="48">
        <v>0.30027933854838706</v>
      </c>
      <c r="AZ68" s="48">
        <v>0.30027933854838706</v>
      </c>
      <c r="BA68" s="56">
        <v>0.51585006177368431</v>
      </c>
      <c r="BB68" s="31">
        <f t="shared" ref="BB68:BB76" si="34">AX68*$BA68</f>
        <v>0</v>
      </c>
      <c r="BC68" s="31">
        <f t="shared" ref="BC68:BC76" si="35">AY68*$BA68</f>
        <v>0.15489911533954653</v>
      </c>
      <c r="BD68" s="31">
        <f t="shared" ref="BD68:BD76" si="36">AZ68*$BA68</f>
        <v>0.15489911533954653</v>
      </c>
      <c r="BE68" s="31">
        <v>2.9245564525287358</v>
      </c>
      <c r="BF68" s="49">
        <v>0</v>
      </c>
      <c r="BG68" s="49">
        <v>9.9999999999999995E-7</v>
      </c>
      <c r="BH68" s="49">
        <v>0.31859999999999999</v>
      </c>
      <c r="BI68" s="49">
        <v>9.9213210000000003E-3</v>
      </c>
      <c r="BJ68" s="49">
        <v>9.9213210000000003E-3</v>
      </c>
      <c r="BK68" s="16">
        <v>0</v>
      </c>
      <c r="BL68" s="50">
        <v>2.4</v>
      </c>
      <c r="BM68" s="16">
        <v>2.8</v>
      </c>
      <c r="BN68" s="50">
        <v>3.8978631921505462</v>
      </c>
      <c r="BO68" s="9"/>
      <c r="BP68" s="9"/>
      <c r="BQ68" s="53"/>
      <c r="BR68" s="6"/>
      <c r="BS68" s="11">
        <v>86</v>
      </c>
      <c r="BT68" s="48">
        <v>49.192727921529475</v>
      </c>
      <c r="BU68" s="56">
        <v>1.06</v>
      </c>
      <c r="BV68" s="16">
        <v>25</v>
      </c>
      <c r="BW68" s="16">
        <v>19</v>
      </c>
      <c r="BX68" s="16">
        <v>22</v>
      </c>
      <c r="BY68" s="16">
        <v>20</v>
      </c>
      <c r="BZ68" s="16">
        <v>18</v>
      </c>
      <c r="CA68" s="16">
        <v>19</v>
      </c>
      <c r="CB68" s="16">
        <v>19</v>
      </c>
      <c r="CC68" s="16">
        <v>17</v>
      </c>
      <c r="CD68" s="16">
        <v>18</v>
      </c>
      <c r="CE68" s="16">
        <v>20</v>
      </c>
      <c r="CF68" s="16">
        <v>15</v>
      </c>
      <c r="CG68" s="16">
        <v>18</v>
      </c>
      <c r="CH68" s="16">
        <v>20</v>
      </c>
      <c r="CI68" s="16">
        <v>15</v>
      </c>
      <c r="CJ68" s="16">
        <v>18</v>
      </c>
      <c r="CK68" s="49">
        <v>0.75</v>
      </c>
      <c r="CL68" s="54">
        <v>0.90396936502256631</v>
      </c>
      <c r="CM68" s="56">
        <v>1.0671290992168865</v>
      </c>
      <c r="CN68" s="56">
        <v>1.0155097564354978</v>
      </c>
      <c r="CO68" s="6">
        <v>210</v>
      </c>
      <c r="CP68" s="14">
        <v>210</v>
      </c>
      <c r="CQ68" s="14">
        <v>26</v>
      </c>
      <c r="CR68" s="4">
        <v>31.5</v>
      </c>
      <c r="CS68" s="7"/>
      <c r="CT68" s="6"/>
      <c r="CU68" s="6">
        <v>99</v>
      </c>
      <c r="CV68" s="9"/>
      <c r="CW68" s="13">
        <v>86.6</v>
      </c>
      <c r="CX68" s="13">
        <v>88.6</v>
      </c>
      <c r="CY68" s="9">
        <v>0.97742663656884876</v>
      </c>
      <c r="CZ68" s="34">
        <v>8</v>
      </c>
      <c r="DA68" s="9"/>
      <c r="DB68" s="13"/>
      <c r="DC68" s="13">
        <v>40.151229999999998</v>
      </c>
      <c r="DD68" s="13">
        <v>80.423100000000005</v>
      </c>
      <c r="DE68" s="9">
        <v>0.49924996673841215</v>
      </c>
      <c r="DF68" s="16">
        <v>0</v>
      </c>
      <c r="DG68" s="16">
        <v>0</v>
      </c>
      <c r="DH68" s="16">
        <v>0</v>
      </c>
      <c r="DI68" s="16">
        <v>0</v>
      </c>
      <c r="DJ68" s="16">
        <v>0</v>
      </c>
      <c r="DK68" s="16">
        <v>0</v>
      </c>
      <c r="DL68" s="16">
        <v>0</v>
      </c>
      <c r="DM68" s="16">
        <v>1</v>
      </c>
      <c r="DN68" s="16">
        <v>0</v>
      </c>
      <c r="DO68" s="16">
        <v>0</v>
      </c>
      <c r="DP68" s="16">
        <v>0</v>
      </c>
      <c r="DQ68" s="16">
        <v>0</v>
      </c>
      <c r="DR68" s="16">
        <v>1</v>
      </c>
      <c r="DS68" s="16">
        <v>0</v>
      </c>
      <c r="DT68" s="16">
        <v>0</v>
      </c>
      <c r="DU68" s="16">
        <v>0</v>
      </c>
      <c r="DV68" s="16">
        <v>1</v>
      </c>
      <c r="DW68" s="16">
        <v>0</v>
      </c>
      <c r="DX68" s="16">
        <v>0</v>
      </c>
      <c r="DY68" s="16">
        <v>0</v>
      </c>
      <c r="DZ68" s="3" t="s">
        <v>398</v>
      </c>
      <c r="EA68" s="3" t="s">
        <v>91</v>
      </c>
      <c r="EB68" s="50">
        <v>0.71834229729729726</v>
      </c>
      <c r="EC68" s="55">
        <v>718342.29729729728</v>
      </c>
      <c r="ED68" s="55">
        <v>828046</v>
      </c>
      <c r="EE68" s="57">
        <v>407850.00004020915</v>
      </c>
      <c r="EF68" s="57">
        <v>420195.99995979085</v>
      </c>
      <c r="EG68" s="55">
        <v>278856.58503103448</v>
      </c>
      <c r="EH68" s="21">
        <v>17200</v>
      </c>
      <c r="EI68" s="57">
        <v>8238.7999999999993</v>
      </c>
      <c r="EJ68" s="57">
        <v>8961.2000000000007</v>
      </c>
      <c r="EK68" s="59">
        <v>2.1</v>
      </c>
      <c r="EL68" s="60">
        <v>0.47899999999999998</v>
      </c>
      <c r="EM68" s="56">
        <v>0.52100000000000002</v>
      </c>
      <c r="EN68" s="30">
        <f>EK68*EL68</f>
        <v>1.0059</v>
      </c>
      <c r="EO68" s="30">
        <f>EK68*EM68</f>
        <v>1.0941000000000001</v>
      </c>
      <c r="EP68" s="57">
        <f t="shared" ref="EP68:EQ70" si="37">EE68-EI68</f>
        <v>399611.20004020917</v>
      </c>
      <c r="EQ68" s="57">
        <f t="shared" si="37"/>
        <v>411234.79995979083</v>
      </c>
      <c r="ER68" s="56">
        <f>EP68/EQ68</f>
        <v>0.97173488255196738</v>
      </c>
      <c r="ES68" s="31">
        <v>53</v>
      </c>
      <c r="ET68" s="31">
        <v>7.0000000000000009</v>
      </c>
      <c r="EU68" s="18">
        <v>6.3</v>
      </c>
      <c r="EV68" s="55">
        <v>0</v>
      </c>
      <c r="EW68" s="55">
        <v>0</v>
      </c>
      <c r="EX68" s="55">
        <v>0</v>
      </c>
      <c r="EY68" s="55">
        <v>0</v>
      </c>
      <c r="EZ68" s="31">
        <v>34</v>
      </c>
      <c r="FA68" s="31">
        <v>0</v>
      </c>
      <c r="FB68" s="31">
        <v>0</v>
      </c>
      <c r="FC68" s="31">
        <v>5.6000000000000005</v>
      </c>
      <c r="FD68" s="31">
        <v>0</v>
      </c>
      <c r="FE68" s="61">
        <v>0.68399999999999994</v>
      </c>
      <c r="FF68" s="16">
        <v>0</v>
      </c>
      <c r="FG68" s="16">
        <v>0</v>
      </c>
      <c r="FH68" s="50">
        <v>0.1</v>
      </c>
      <c r="FI68" s="48">
        <f t="shared" si="19"/>
        <v>-2.3025850929940455</v>
      </c>
      <c r="FJ68" s="27">
        <v>0.4431645622880418</v>
      </c>
      <c r="FK68" s="27">
        <v>0.2588036581966851</v>
      </c>
      <c r="FL68" s="31">
        <v>0.1</v>
      </c>
      <c r="FM68" s="30">
        <v>0</v>
      </c>
      <c r="FN68" s="30">
        <v>0</v>
      </c>
      <c r="FO68" s="31">
        <v>0.1</v>
      </c>
      <c r="FP68" s="31">
        <v>0.1</v>
      </c>
      <c r="FQ68" s="48">
        <v>0.80265502616216045</v>
      </c>
      <c r="FR68" s="48">
        <v>0.72099727080968612</v>
      </c>
      <c r="FS68" s="48">
        <v>0.7277666967310078</v>
      </c>
      <c r="FT68" s="48">
        <v>0.63460134868262663</v>
      </c>
      <c r="FU68" s="48">
        <v>0.62896480011643319</v>
      </c>
      <c r="FV68" s="31">
        <v>1.6941175291052635</v>
      </c>
      <c r="FW68" s="30">
        <v>1.324353129578947</v>
      </c>
      <c r="FX68" s="31">
        <v>16.789459016315789</v>
      </c>
      <c r="FY68" s="31">
        <v>22.241453433333334</v>
      </c>
      <c r="FZ68" s="31">
        <v>21.926874501000004</v>
      </c>
      <c r="GA68" s="31">
        <v>1.6935858285000003</v>
      </c>
      <c r="GB68" s="31">
        <v>22.552329514</v>
      </c>
      <c r="GC68" s="31">
        <v>30.382369347000001</v>
      </c>
      <c r="GD68" s="31">
        <v>32.142510394000006</v>
      </c>
      <c r="GE68" s="31">
        <v>62.524879741000007</v>
      </c>
      <c r="GF68" s="31">
        <v>13.709751912710248</v>
      </c>
      <c r="GG68" s="31">
        <v>68.318634149999994</v>
      </c>
      <c r="GH68" s="21">
        <v>15.7</v>
      </c>
      <c r="GI68" s="44">
        <v>-0.50497872669321997</v>
      </c>
    </row>
    <row r="69" spans="1:191" ht="14" customHeight="1" x14ac:dyDescent="0.15">
      <c r="A69" s="16" t="s">
        <v>605</v>
      </c>
      <c r="B69" s="21" t="s">
        <v>857</v>
      </c>
      <c r="C69" s="33">
        <v>1.4054054054054055</v>
      </c>
      <c r="D69" s="20">
        <v>1</v>
      </c>
      <c r="E69" s="20">
        <v>1</v>
      </c>
      <c r="F69" s="20">
        <v>1</v>
      </c>
      <c r="G69" s="20">
        <v>1</v>
      </c>
      <c r="H69" s="31">
        <v>10</v>
      </c>
      <c r="I69" s="31">
        <v>10</v>
      </c>
      <c r="J69" s="31">
        <v>10</v>
      </c>
      <c r="K69" s="31">
        <v>10</v>
      </c>
      <c r="L69" s="31">
        <v>10</v>
      </c>
      <c r="M69" s="31">
        <v>10</v>
      </c>
      <c r="N69" s="31">
        <v>1.05</v>
      </c>
      <c r="O69" s="21">
        <v>78</v>
      </c>
      <c r="P69" s="55">
        <v>13266.432419999999</v>
      </c>
      <c r="Q69" s="57">
        <v>14192.399289000001</v>
      </c>
      <c r="R69" s="57">
        <v>22794.494204999999</v>
      </c>
      <c r="S69" s="57">
        <v>29761.461991</v>
      </c>
      <c r="T69" s="57">
        <v>23306.479619999998</v>
      </c>
      <c r="U69" s="57">
        <v>30684.12528</v>
      </c>
      <c r="V69" s="55">
        <v>20920.189261473683</v>
      </c>
      <c r="W69" s="50">
        <v>1.8503372024215294</v>
      </c>
      <c r="X69" s="31">
        <v>2.3942335717122498</v>
      </c>
      <c r="Y69" s="17">
        <v>26.011111111111109</v>
      </c>
      <c r="Z69" s="31"/>
      <c r="AA69" s="26">
        <v>26.9</v>
      </c>
      <c r="AB69" s="49">
        <v>0</v>
      </c>
      <c r="AC69" s="49">
        <v>1E-3</v>
      </c>
      <c r="AD69" s="48"/>
      <c r="AE69" s="49">
        <v>1E-3</v>
      </c>
      <c r="AF69" s="55">
        <v>11145.416666666666</v>
      </c>
      <c r="AG69" s="55">
        <f t="shared" ref="AG69:AG100" si="38">AF69*1000</f>
        <v>11145416.666666666</v>
      </c>
      <c r="AH69" s="50">
        <v>2.2349946220312336</v>
      </c>
      <c r="AI69" s="39">
        <v>0</v>
      </c>
      <c r="AJ69" s="39">
        <v>0</v>
      </c>
      <c r="AK69" s="39">
        <v>0</v>
      </c>
      <c r="AL69" s="39">
        <v>0</v>
      </c>
      <c r="AM69" s="40">
        <v>54.125261472716318</v>
      </c>
      <c r="AN69" s="40">
        <v>52.476932719284186</v>
      </c>
      <c r="AO69" s="41">
        <v>132.14211545138963</v>
      </c>
      <c r="AP69" s="39">
        <f>AVERAGE(AV69,AK69,AN69)</f>
        <v>18.488942682337974</v>
      </c>
      <c r="AQ69" s="40">
        <v>54.125261472716318</v>
      </c>
      <c r="AR69" s="40">
        <v>52.476932719284186</v>
      </c>
      <c r="AS69" s="41">
        <v>132.14211545138963</v>
      </c>
      <c r="AT69" s="39">
        <f>AVERAGE(AI69,AO69,AR69)</f>
        <v>61.539682723557938</v>
      </c>
      <c r="AU69" s="39">
        <v>3</v>
      </c>
      <c r="AV69" s="48">
        <v>2.9898953277297307</v>
      </c>
      <c r="AW69" s="55">
        <f t="shared" si="23"/>
        <v>0</v>
      </c>
      <c r="AX69" s="48">
        <v>2.9898953277297307</v>
      </c>
      <c r="AY69" s="48">
        <v>3.4859238919459457</v>
      </c>
      <c r="AZ69" s="48">
        <v>6.4758192196756763</v>
      </c>
      <c r="BA69" s="56">
        <v>0.32425852908421054</v>
      </c>
      <c r="BB69" s="31">
        <f t="shared" si="34"/>
        <v>0.96949906108539607</v>
      </c>
      <c r="BC69" s="31">
        <f t="shared" si="35"/>
        <v>1.1303405537018989</v>
      </c>
      <c r="BD69" s="31">
        <f t="shared" si="36"/>
        <v>2.0998396147872951</v>
      </c>
      <c r="BE69" s="31">
        <v>2.0998396147872951</v>
      </c>
      <c r="BF69" s="49">
        <v>2.5026356E-2</v>
      </c>
      <c r="BG69" s="49">
        <v>2.5026356E-2</v>
      </c>
      <c r="BH69" s="49">
        <v>7.0199999999999999E-2</v>
      </c>
      <c r="BI69" s="49">
        <v>2.5026356E-2</v>
      </c>
      <c r="BJ69" s="49">
        <v>2.5026356E-2</v>
      </c>
      <c r="BK69" s="16">
        <v>0</v>
      </c>
      <c r="BL69" s="50">
        <v>0.8</v>
      </c>
      <c r="BM69" s="16">
        <v>1.7000000000000004</v>
      </c>
      <c r="BN69" s="50">
        <v>0.34090164334694512</v>
      </c>
      <c r="BO69" s="9">
        <v>0.90200000000000002</v>
      </c>
      <c r="BP69" s="9"/>
      <c r="BQ69" s="53">
        <v>0.248064124</v>
      </c>
      <c r="BR69" s="6">
        <v>8</v>
      </c>
      <c r="BS69" s="11">
        <v>16</v>
      </c>
      <c r="BT69" s="48">
        <v>51.481944681764119</v>
      </c>
      <c r="BU69" s="56">
        <v>1.048</v>
      </c>
      <c r="BV69" s="16">
        <v>7</v>
      </c>
      <c r="BW69" s="16">
        <v>7</v>
      </c>
      <c r="BX69" s="16">
        <v>7</v>
      </c>
      <c r="BY69" s="16">
        <v>5</v>
      </c>
      <c r="BZ69" s="16">
        <v>5</v>
      </c>
      <c r="CA69" s="16">
        <v>5</v>
      </c>
      <c r="CB69" s="16">
        <v>5</v>
      </c>
      <c r="CC69" s="16">
        <v>4</v>
      </c>
      <c r="CD69" s="16">
        <v>4</v>
      </c>
      <c r="CE69" s="16">
        <v>5</v>
      </c>
      <c r="CF69" s="16">
        <v>4</v>
      </c>
      <c r="CG69" s="16">
        <v>4</v>
      </c>
      <c r="CH69" s="16">
        <v>4</v>
      </c>
      <c r="CI69" s="16">
        <v>3</v>
      </c>
      <c r="CJ69" s="16">
        <v>3</v>
      </c>
      <c r="CK69" s="49">
        <v>0.75</v>
      </c>
      <c r="CL69" s="54">
        <v>0.79248125036057815</v>
      </c>
      <c r="CM69" s="56">
        <v>1.0918692471088034</v>
      </c>
      <c r="CN69" s="56">
        <v>1.0203365311949701</v>
      </c>
      <c r="CO69" s="6">
        <v>7</v>
      </c>
      <c r="CP69" s="14"/>
      <c r="CQ69" s="14"/>
      <c r="CR69" s="4"/>
      <c r="CS69" s="7"/>
      <c r="CT69" s="6"/>
      <c r="CU69" s="6">
        <v>100</v>
      </c>
      <c r="CV69" s="9"/>
      <c r="CW69" s="13">
        <v>70.099999999999994</v>
      </c>
      <c r="CX69" s="13">
        <v>70.099999999999994</v>
      </c>
      <c r="CY69" s="9">
        <v>1</v>
      </c>
      <c r="CZ69" s="34">
        <v>58</v>
      </c>
      <c r="DA69" s="9">
        <f>DB69/(100-DB69)</f>
        <v>0.70940170940170943</v>
      </c>
      <c r="DB69" s="13">
        <v>41.5</v>
      </c>
      <c r="DC69" s="13">
        <v>73.932119999999998</v>
      </c>
      <c r="DD69" s="13">
        <v>77.742940000000004</v>
      </c>
      <c r="DE69" s="9">
        <v>0.95098178689923474</v>
      </c>
      <c r="DF69" s="16">
        <v>0</v>
      </c>
      <c r="DG69" s="16">
        <v>0</v>
      </c>
      <c r="DH69" s="16">
        <v>0</v>
      </c>
      <c r="DI69" s="16">
        <v>0</v>
      </c>
      <c r="DJ69" s="16">
        <v>0</v>
      </c>
      <c r="DK69" s="16">
        <v>0</v>
      </c>
      <c r="DL69" s="16">
        <v>0</v>
      </c>
      <c r="DM69" s="16">
        <v>0</v>
      </c>
      <c r="DN69" s="16">
        <v>1</v>
      </c>
      <c r="DO69" s="16">
        <v>0</v>
      </c>
      <c r="DP69" s="16">
        <v>0</v>
      </c>
      <c r="DQ69" s="16">
        <v>0</v>
      </c>
      <c r="DR69" s="16">
        <v>0</v>
      </c>
      <c r="DS69" s="16">
        <v>0</v>
      </c>
      <c r="DT69" s="16">
        <v>0</v>
      </c>
      <c r="DU69" s="16">
        <v>0</v>
      </c>
      <c r="DV69" s="16">
        <v>0</v>
      </c>
      <c r="DW69" s="16">
        <v>0</v>
      </c>
      <c r="DX69" s="16">
        <v>0</v>
      </c>
      <c r="DY69" s="16">
        <v>0</v>
      </c>
      <c r="DZ69" s="3" t="s">
        <v>399</v>
      </c>
      <c r="EA69" s="3" t="s">
        <v>77</v>
      </c>
      <c r="EB69" s="50">
        <v>4.9867756086756758</v>
      </c>
      <c r="EC69" s="55">
        <v>4986775.6086756755</v>
      </c>
      <c r="ED69" s="55">
        <v>5246100</v>
      </c>
      <c r="EE69" s="57">
        <v>2678201.4608111698</v>
      </c>
      <c r="EF69" s="57">
        <v>2567898.5391888302</v>
      </c>
      <c r="EG69" s="55">
        <v>2587413.2152068964</v>
      </c>
      <c r="EH69" s="21">
        <v>171400</v>
      </c>
      <c r="EI69" s="57">
        <v>86728.4</v>
      </c>
      <c r="EJ69" s="57">
        <v>84671.6</v>
      </c>
      <c r="EK69" s="59">
        <v>3.3</v>
      </c>
      <c r="EL69" s="60">
        <v>0.50600000000000001</v>
      </c>
      <c r="EM69" s="56">
        <v>0.49399999999999999</v>
      </c>
      <c r="EN69" s="30">
        <f>EK69*EL69</f>
        <v>1.6698</v>
      </c>
      <c r="EO69" s="30">
        <f>EK69*EM69</f>
        <v>1.6301999999999999</v>
      </c>
      <c r="EP69" s="57">
        <f t="shared" si="37"/>
        <v>2591473.0608111699</v>
      </c>
      <c r="EQ69" s="57">
        <f t="shared" si="37"/>
        <v>2483226.9391888301</v>
      </c>
      <c r="ER69" s="56">
        <f>EP69/EQ69</f>
        <v>1.0435909098415708</v>
      </c>
      <c r="ES69" s="31">
        <v>84.7</v>
      </c>
      <c r="ET69" s="31">
        <v>0</v>
      </c>
      <c r="EU69" s="18">
        <v>0.5</v>
      </c>
      <c r="EV69" s="55">
        <v>0</v>
      </c>
      <c r="EW69" s="55">
        <v>0</v>
      </c>
      <c r="EX69" s="55">
        <v>0</v>
      </c>
      <c r="EY69" s="55">
        <v>0</v>
      </c>
      <c r="EZ69" s="31">
        <v>0</v>
      </c>
      <c r="FA69" s="31">
        <v>0</v>
      </c>
      <c r="FB69" s="31">
        <v>0</v>
      </c>
      <c r="FC69" s="31">
        <v>0</v>
      </c>
      <c r="FD69" s="31">
        <v>15.1</v>
      </c>
      <c r="FE69" s="61">
        <v>0.129</v>
      </c>
      <c r="FF69" s="16">
        <v>0</v>
      </c>
      <c r="FG69" s="16">
        <v>0</v>
      </c>
      <c r="FH69" s="50">
        <v>0.1</v>
      </c>
      <c r="FI69" s="48">
        <f t="shared" ref="FI69:FI100" si="39">LN(FH69)</f>
        <v>-2.3025850929940455</v>
      </c>
      <c r="FJ69" s="27">
        <v>1.4253081773677254</v>
      </c>
      <c r="FK69" s="27">
        <v>1.4125475439387956</v>
      </c>
      <c r="FL69" s="31">
        <v>3</v>
      </c>
      <c r="FM69" s="30">
        <v>2</v>
      </c>
      <c r="FN69" s="30">
        <v>1</v>
      </c>
      <c r="FO69" s="31">
        <v>6</v>
      </c>
      <c r="FP69" s="31">
        <v>3</v>
      </c>
      <c r="FQ69" s="48">
        <v>0.80265502616216045</v>
      </c>
      <c r="FR69" s="48">
        <v>0.40700966916054382</v>
      </c>
      <c r="FS69" s="48">
        <v>0.29045943471424446</v>
      </c>
      <c r="FT69" s="48">
        <v>0.29263741857597181</v>
      </c>
      <c r="FU69" s="48">
        <v>0.64106181851034316</v>
      </c>
      <c r="FV69" s="31">
        <v>1.4717215299499995</v>
      </c>
      <c r="FW69" s="30">
        <v>1.2753705115263159</v>
      </c>
      <c r="FX69" s="31">
        <v>22.579737212000005</v>
      </c>
      <c r="FY69" s="31">
        <v>22.555441697777777</v>
      </c>
      <c r="FZ69" s="31">
        <v>22.461603292142854</v>
      </c>
      <c r="GA69" s="31"/>
      <c r="GB69" s="31">
        <v>1.10857584E-2</v>
      </c>
      <c r="GC69" s="31">
        <v>33.432669673571425</v>
      </c>
      <c r="GD69" s="31">
        <v>20.854446994285716</v>
      </c>
      <c r="GE69" s="31">
        <v>54.287116667857141</v>
      </c>
      <c r="GF69" s="31">
        <v>12.193756784676831</v>
      </c>
      <c r="GG69" s="31">
        <v>78.965609760000007</v>
      </c>
      <c r="GH69" s="21">
        <v>3</v>
      </c>
      <c r="GI69" s="44">
        <v>2.3350721526656928</v>
      </c>
    </row>
    <row r="70" spans="1:191" ht="14" customHeight="1" x14ac:dyDescent="0.15">
      <c r="A70" s="16" t="s">
        <v>619</v>
      </c>
      <c r="B70" s="21" t="s">
        <v>858</v>
      </c>
      <c r="C70" s="33">
        <v>1.3783783783783783</v>
      </c>
      <c r="D70" s="20">
        <v>1</v>
      </c>
      <c r="E70" s="20">
        <v>1</v>
      </c>
      <c r="F70" s="20">
        <v>1</v>
      </c>
      <c r="G70" s="20">
        <v>1</v>
      </c>
      <c r="H70" s="31">
        <v>8.6</v>
      </c>
      <c r="I70" s="31">
        <v>8.6315789473684212</v>
      </c>
      <c r="J70" s="31">
        <v>9</v>
      </c>
      <c r="K70" s="31">
        <v>9</v>
      </c>
      <c r="L70" s="31">
        <v>9</v>
      </c>
      <c r="M70" s="31">
        <v>9</v>
      </c>
      <c r="N70" s="31">
        <v>1.7142857142857142</v>
      </c>
      <c r="O70" s="21">
        <v>93</v>
      </c>
      <c r="P70" s="55">
        <v>14817.737901</v>
      </c>
      <c r="Q70" s="57">
        <v>15976.218708</v>
      </c>
      <c r="R70" s="57">
        <v>23657.618372000001</v>
      </c>
      <c r="S70" s="57">
        <v>28779.308246000001</v>
      </c>
      <c r="T70" s="57">
        <v>24314.583979999999</v>
      </c>
      <c r="U70" s="57">
        <v>29808.720310000001</v>
      </c>
      <c r="V70" s="55">
        <v>22338.572527421053</v>
      </c>
      <c r="W70" s="50">
        <v>1.3674292445046383</v>
      </c>
      <c r="X70" s="31">
        <v>1.7808011682917777</v>
      </c>
      <c r="Y70" s="17">
        <v>24.422222222222221</v>
      </c>
      <c r="Z70" s="31">
        <v>4.9253919058750011</v>
      </c>
      <c r="AA70" s="26">
        <v>32.700000000000003</v>
      </c>
      <c r="AB70" s="49">
        <v>0</v>
      </c>
      <c r="AC70" s="49">
        <v>1E-3</v>
      </c>
      <c r="AD70" s="48"/>
      <c r="AE70" s="49">
        <v>1E-3</v>
      </c>
      <c r="AF70" s="55">
        <v>98357</v>
      </c>
      <c r="AG70" s="55">
        <f t="shared" si="38"/>
        <v>98357000</v>
      </c>
      <c r="AH70" s="50">
        <v>1.7373140159833285</v>
      </c>
      <c r="AI70" s="39">
        <v>80.164380402438425</v>
      </c>
      <c r="AJ70" s="39">
        <v>63.728954543721279</v>
      </c>
      <c r="AK70" s="39">
        <v>69.664532083353507</v>
      </c>
      <c r="AL70" s="39">
        <v>71.185955676504406</v>
      </c>
      <c r="AM70" s="40">
        <v>2.2640012178723481</v>
      </c>
      <c r="AN70" s="40">
        <v>0.9966795227555949</v>
      </c>
      <c r="AO70" s="41">
        <v>1.2232300322506935</v>
      </c>
      <c r="AP70" s="39">
        <f>AVERAGE(AV70,AK70,AN70)</f>
        <v>24.544672071883216</v>
      </c>
      <c r="AQ70" s="40">
        <v>82.428381620310773</v>
      </c>
      <c r="AR70" s="40">
        <v>64.725634066476871</v>
      </c>
      <c r="AS70" s="41">
        <v>70.887762115604204</v>
      </c>
      <c r="AT70" s="39">
        <f>AVERAGE(AI70,AO70,AR70)</f>
        <v>48.704414833721991</v>
      </c>
      <c r="AU70" s="39">
        <v>3</v>
      </c>
      <c r="AV70" s="48">
        <v>2.9728046095405403</v>
      </c>
      <c r="AW70" s="55">
        <f t="shared" si="23"/>
        <v>0</v>
      </c>
      <c r="AX70" s="48">
        <v>2.9728046095405403</v>
      </c>
      <c r="AY70" s="48">
        <v>2.7065632045405397</v>
      </c>
      <c r="AZ70" s="48">
        <v>5.6793678140810799</v>
      </c>
      <c r="BA70" s="56">
        <v>0.22763014012105262</v>
      </c>
      <c r="BB70" s="31">
        <f t="shared" si="34"/>
        <v>0.67669992982222427</v>
      </c>
      <c r="BC70" s="31">
        <f t="shared" si="35"/>
        <v>0.61609536149604827</v>
      </c>
      <c r="BD70" s="31">
        <f t="shared" si="36"/>
        <v>1.2927952913182725</v>
      </c>
      <c r="BE70" s="31">
        <v>1.2927952913182725</v>
      </c>
      <c r="BF70" s="49">
        <v>1.0532227999999999E-2</v>
      </c>
      <c r="BG70" s="49">
        <v>1.0532227999999999E-2</v>
      </c>
      <c r="BH70" s="49">
        <v>0.03</v>
      </c>
      <c r="BI70" s="49">
        <v>1.0532227999999999E-2</v>
      </c>
      <c r="BJ70" s="49">
        <v>1.0532227999999999E-2</v>
      </c>
      <c r="BK70" s="16">
        <v>0</v>
      </c>
      <c r="BL70" s="50">
        <v>62.7</v>
      </c>
      <c r="BM70" s="16"/>
      <c r="BN70" s="50">
        <v>0</v>
      </c>
      <c r="BO70" s="9">
        <v>0.77900000000000003</v>
      </c>
      <c r="BP70" s="9"/>
      <c r="BQ70" s="53">
        <v>0.26008257600000001</v>
      </c>
      <c r="BR70" s="6">
        <v>11</v>
      </c>
      <c r="BS70" s="11">
        <v>14</v>
      </c>
      <c r="BT70" s="48">
        <v>51.320757767102393</v>
      </c>
      <c r="BU70" s="56">
        <v>1.052</v>
      </c>
      <c r="BV70" s="16">
        <v>10</v>
      </c>
      <c r="BW70" s="16">
        <v>8</v>
      </c>
      <c r="BX70" s="16">
        <v>9</v>
      </c>
      <c r="BY70" s="16">
        <v>7</v>
      </c>
      <c r="BZ70" s="16">
        <v>6</v>
      </c>
      <c r="CA70" s="16">
        <v>6</v>
      </c>
      <c r="CB70" s="16">
        <v>6</v>
      </c>
      <c r="CC70" s="16">
        <v>5</v>
      </c>
      <c r="CD70" s="16">
        <v>5</v>
      </c>
      <c r="CE70" s="16">
        <v>5</v>
      </c>
      <c r="CF70" s="16">
        <v>4</v>
      </c>
      <c r="CG70" s="16">
        <v>4</v>
      </c>
      <c r="CH70" s="16">
        <v>5</v>
      </c>
      <c r="CI70" s="16">
        <v>3</v>
      </c>
      <c r="CJ70" s="16">
        <v>4</v>
      </c>
      <c r="CK70" s="49">
        <v>0.6</v>
      </c>
      <c r="CL70" s="54">
        <v>0.68260619448598536</v>
      </c>
      <c r="CM70" s="56">
        <v>1.0938222144806364</v>
      </c>
      <c r="CN70" s="56">
        <v>1.0206783255046059</v>
      </c>
      <c r="CO70" s="6">
        <v>8</v>
      </c>
      <c r="CP70" s="14"/>
      <c r="CQ70" s="14"/>
      <c r="CR70" s="4"/>
      <c r="CS70" s="7">
        <v>71</v>
      </c>
      <c r="CT70" s="6"/>
      <c r="CU70" s="6"/>
      <c r="CV70" s="9"/>
      <c r="CW70" s="13">
        <v>79.599999999999994</v>
      </c>
      <c r="CX70" s="13">
        <v>84.63</v>
      </c>
      <c r="CY70" s="9">
        <v>0.94056481153255345</v>
      </c>
      <c r="CZ70" s="34">
        <v>47</v>
      </c>
      <c r="DA70" s="9">
        <f>DB70/(100-DB70)</f>
        <v>0.24331717021012059</v>
      </c>
      <c r="DB70" s="13">
        <v>19.57</v>
      </c>
      <c r="DC70" s="13">
        <v>65.804040000000001</v>
      </c>
      <c r="DD70" s="13">
        <v>74.919330000000002</v>
      </c>
      <c r="DE70" s="9">
        <v>0.87833193382802544</v>
      </c>
      <c r="DF70" s="16">
        <v>0</v>
      </c>
      <c r="DG70" s="16">
        <v>0</v>
      </c>
      <c r="DH70" s="16">
        <v>0</v>
      </c>
      <c r="DI70" s="16">
        <v>0</v>
      </c>
      <c r="DJ70" s="16">
        <v>0</v>
      </c>
      <c r="DK70" s="16">
        <v>0</v>
      </c>
      <c r="DL70" s="16">
        <v>0</v>
      </c>
      <c r="DM70" s="16">
        <v>0</v>
      </c>
      <c r="DN70" s="16">
        <v>1</v>
      </c>
      <c r="DO70" s="16">
        <v>0</v>
      </c>
      <c r="DP70" s="16">
        <v>0</v>
      </c>
      <c r="DQ70" s="16">
        <v>0</v>
      </c>
      <c r="DR70" s="16">
        <v>0</v>
      </c>
      <c r="DS70" s="16">
        <v>0</v>
      </c>
      <c r="DT70" s="16">
        <v>0</v>
      </c>
      <c r="DU70" s="16">
        <v>0</v>
      </c>
      <c r="DV70" s="16">
        <v>0</v>
      </c>
      <c r="DW70" s="16">
        <v>0</v>
      </c>
      <c r="DX70" s="16">
        <v>0</v>
      </c>
      <c r="DY70" s="16">
        <v>0</v>
      </c>
      <c r="DZ70" s="3" t="s">
        <v>399</v>
      </c>
      <c r="EA70" s="3" t="s">
        <v>92</v>
      </c>
      <c r="EB70" s="50">
        <v>56.614405395405413</v>
      </c>
      <c r="EC70" s="55">
        <v>56614405.395405412</v>
      </c>
      <c r="ED70" s="55">
        <v>60873000</v>
      </c>
      <c r="EE70" s="57">
        <v>31296010.470385198</v>
      </c>
      <c r="EF70" s="57">
        <v>29576989.529614799</v>
      </c>
      <c r="EG70" s="55">
        <v>25793520.358965516</v>
      </c>
      <c r="EH70" s="21">
        <v>6478600</v>
      </c>
      <c r="EI70" s="57">
        <v>3304086</v>
      </c>
      <c r="EJ70" s="57">
        <v>3174514</v>
      </c>
      <c r="EK70" s="59">
        <v>10.6</v>
      </c>
      <c r="EL70" s="60">
        <v>0.51</v>
      </c>
      <c r="EM70" s="56">
        <v>0.49</v>
      </c>
      <c r="EN70" s="30">
        <f>EK70*EL70</f>
        <v>5.4059999999999997</v>
      </c>
      <c r="EO70" s="30">
        <f>EK70*EM70</f>
        <v>5.194</v>
      </c>
      <c r="EP70" s="57">
        <f t="shared" si="37"/>
        <v>27991924.470385198</v>
      </c>
      <c r="EQ70" s="57">
        <f t="shared" si="37"/>
        <v>26402475.529614799</v>
      </c>
      <c r="ER70" s="56">
        <f>EP70/EQ70</f>
        <v>1.0602007542431984</v>
      </c>
      <c r="ES70" s="31">
        <v>87</v>
      </c>
      <c r="ET70" s="31">
        <v>7.5</v>
      </c>
      <c r="EU70" s="18">
        <v>6</v>
      </c>
      <c r="EV70" s="55">
        <v>0</v>
      </c>
      <c r="EW70" s="55">
        <v>0</v>
      </c>
      <c r="EX70" s="55">
        <v>0</v>
      </c>
      <c r="EY70" s="55">
        <v>0</v>
      </c>
      <c r="EZ70" s="31">
        <v>0</v>
      </c>
      <c r="FA70" s="31">
        <v>0</v>
      </c>
      <c r="FB70" s="31">
        <v>1</v>
      </c>
      <c r="FC70" s="31">
        <v>4</v>
      </c>
      <c r="FD70" s="31">
        <v>0</v>
      </c>
      <c r="FE70" s="61">
        <v>0.31799999999999995</v>
      </c>
      <c r="FF70" s="16">
        <v>0</v>
      </c>
      <c r="FG70" s="16">
        <v>0</v>
      </c>
      <c r="FH70" s="50">
        <v>0.1</v>
      </c>
      <c r="FI70" s="48">
        <f t="shared" si="39"/>
        <v>-2.3025850929940455</v>
      </c>
      <c r="FJ70" s="27">
        <v>0.74439840988519312</v>
      </c>
      <c r="FK70" s="27">
        <v>0.66163354037649924</v>
      </c>
      <c r="FL70" s="31">
        <v>19</v>
      </c>
      <c r="FM70" s="30">
        <v>1.5789473684210527</v>
      </c>
      <c r="FN70" s="30">
        <v>0.84210526315789469</v>
      </c>
      <c r="FO70" s="31">
        <v>30</v>
      </c>
      <c r="FP70" s="31">
        <v>16</v>
      </c>
      <c r="FQ70" s="48">
        <v>0.80265502616216045</v>
      </c>
      <c r="FR70" s="48">
        <v>-1.3253357192485173</v>
      </c>
      <c r="FS70" s="48">
        <v>-1.4884175633200469</v>
      </c>
      <c r="FT70" s="48">
        <v>-1.2403043370745497</v>
      </c>
      <c r="FU70" s="48">
        <v>-0.51795381062089085</v>
      </c>
      <c r="FV70" s="31">
        <v>2.7778585110499994</v>
      </c>
      <c r="FW70" s="30">
        <v>1.6484825046315787</v>
      </c>
      <c r="FX70" s="31">
        <v>23.335177255000001</v>
      </c>
      <c r="FY70" s="31">
        <v>22.302500943333335</v>
      </c>
      <c r="FZ70" s="31">
        <v>21.861347208571431</v>
      </c>
      <c r="GA70" s="31"/>
      <c r="GB70" s="31">
        <v>-2.5838173846153842E-3</v>
      </c>
      <c r="GC70" s="31">
        <v>24.410676185384617</v>
      </c>
      <c r="GD70" s="31">
        <v>23.62434239846154</v>
      </c>
      <c r="GE70" s="31">
        <v>48.035018583846153</v>
      </c>
      <c r="GF70" s="31">
        <v>10.501102194316418</v>
      </c>
      <c r="GG70" s="31">
        <v>80.209512200000006</v>
      </c>
      <c r="GH70" s="21">
        <v>3.8</v>
      </c>
      <c r="GI70" s="44">
        <v>1.41647265610532</v>
      </c>
    </row>
    <row r="71" spans="1:191" ht="14" customHeight="1" x14ac:dyDescent="0.15">
      <c r="A71" s="16" t="s">
        <v>738</v>
      </c>
      <c r="B71" s="21" t="s">
        <v>859</v>
      </c>
      <c r="C71" s="33"/>
      <c r="D71" s="20"/>
      <c r="E71" s="20"/>
      <c r="F71" s="20"/>
      <c r="G71" s="20"/>
      <c r="H71" s="31"/>
      <c r="I71" s="31"/>
      <c r="J71" s="31"/>
      <c r="K71" s="31"/>
      <c r="L71" s="31"/>
      <c r="M71" s="31"/>
      <c r="N71" s="31"/>
      <c r="O71" s="21"/>
      <c r="P71" s="55"/>
      <c r="Q71" s="57"/>
      <c r="R71" s="57"/>
      <c r="S71" s="57"/>
      <c r="T71" s="57"/>
      <c r="U71" s="57"/>
      <c r="V71" s="55"/>
      <c r="W71" s="50"/>
      <c r="X71" s="31"/>
      <c r="Y71" s="17">
        <v>17.899999999999999</v>
      </c>
      <c r="Z71" s="31">
        <v>5.9572669176874999</v>
      </c>
      <c r="AA71" s="26"/>
      <c r="AD71" s="48">
        <v>10.569133774785714</v>
      </c>
      <c r="AE71" s="48">
        <v>10.569133774785714</v>
      </c>
      <c r="AG71" s="55">
        <f t="shared" si="38"/>
        <v>0</v>
      </c>
      <c r="AH71" s="50">
        <v>0</v>
      </c>
      <c r="AI71" s="39"/>
      <c r="AJ71" s="39"/>
      <c r="AK71" s="39"/>
      <c r="AL71" s="39"/>
      <c r="AM71" s="40"/>
      <c r="AN71" s="40"/>
      <c r="AO71" s="41"/>
      <c r="AP71" s="39"/>
      <c r="AQ71" s="40"/>
      <c r="AR71" s="40"/>
      <c r="AS71" s="41"/>
      <c r="AT71" s="39"/>
      <c r="AU71" s="39">
        <v>0</v>
      </c>
      <c r="AV71" s="48">
        <v>4.8730457920000012E-2</v>
      </c>
      <c r="AW71" s="55">
        <f t="shared" si="23"/>
        <v>1</v>
      </c>
      <c r="AX71" s="48">
        <v>0</v>
      </c>
      <c r="AY71" s="48">
        <v>0.32009496131999993</v>
      </c>
      <c r="AZ71" s="48">
        <v>0.32009496131999993</v>
      </c>
      <c r="BA71" s="56">
        <v>3.4352244951999997E-2</v>
      </c>
      <c r="BB71" s="31">
        <f t="shared" si="34"/>
        <v>0</v>
      </c>
      <c r="BC71" s="31">
        <f t="shared" si="35"/>
        <v>1.0995980519165602E-2</v>
      </c>
      <c r="BD71" s="31">
        <f t="shared" si="36"/>
        <v>1.0995980519165602E-2</v>
      </c>
      <c r="BE71" s="31">
        <v>10.580129755304879</v>
      </c>
      <c r="BH71" s="49"/>
      <c r="BK71" s="16">
        <v>0</v>
      </c>
      <c r="BM71" s="16"/>
      <c r="BN71" s="50">
        <v>0</v>
      </c>
      <c r="BO71" s="9"/>
      <c r="BP71" s="9"/>
      <c r="BQ71" s="53"/>
      <c r="BR71" s="6"/>
      <c r="BS71" s="11"/>
      <c r="BT71" s="48">
        <v>48.268646541645509</v>
      </c>
      <c r="BU71" s="56">
        <v>1.05</v>
      </c>
      <c r="BV71" s="16"/>
      <c r="BW71" s="16"/>
      <c r="BX71" s="16"/>
      <c r="BY71" s="16"/>
      <c r="BZ71" s="16"/>
      <c r="CA71" s="16"/>
      <c r="CB71" s="16"/>
      <c r="CC71" s="16"/>
      <c r="CD71" s="16"/>
      <c r="CE71" s="16"/>
      <c r="CF71" s="16"/>
      <c r="CG71" s="16"/>
      <c r="CH71" s="16"/>
      <c r="CI71" s="49"/>
      <c r="CJ71" s="49"/>
      <c r="CK71" s="49"/>
      <c r="CM71" s="56">
        <v>1.0738084799899794</v>
      </c>
      <c r="CN71" s="56">
        <v>1.0167142279517238</v>
      </c>
      <c r="CO71" s="6"/>
      <c r="CP71" s="14"/>
      <c r="CQ71" s="14"/>
      <c r="CR71" s="4"/>
      <c r="CS71" s="7"/>
      <c r="CT71" s="6"/>
      <c r="CU71" s="6"/>
      <c r="CV71" s="9"/>
      <c r="CW71" s="13"/>
      <c r="CX71" s="13"/>
      <c r="CY71" s="9"/>
      <c r="CZ71" s="34"/>
      <c r="DA71" s="9"/>
      <c r="DB71" s="13"/>
      <c r="DC71" s="13">
        <v>51.610259999999997</v>
      </c>
      <c r="DD71" s="13">
        <v>70.779529999999994</v>
      </c>
      <c r="DE71" s="9">
        <v>0.72916929513377671</v>
      </c>
      <c r="DF71" s="16">
        <v>0</v>
      </c>
      <c r="DG71" s="16">
        <v>0</v>
      </c>
      <c r="DH71" s="16">
        <v>0</v>
      </c>
      <c r="DI71" s="16">
        <v>0</v>
      </c>
      <c r="DJ71" s="16">
        <v>0</v>
      </c>
      <c r="DK71" s="16">
        <v>0</v>
      </c>
      <c r="DL71" s="16">
        <v>0</v>
      </c>
      <c r="DM71" s="16">
        <v>1</v>
      </c>
      <c r="DN71" s="16">
        <v>0</v>
      </c>
      <c r="DO71" s="16">
        <v>0</v>
      </c>
      <c r="DP71" s="16">
        <v>1</v>
      </c>
      <c r="DQ71" s="16">
        <v>0</v>
      </c>
      <c r="DR71" s="16">
        <v>1</v>
      </c>
      <c r="DS71" s="16">
        <v>0</v>
      </c>
      <c r="DT71" s="16">
        <v>0</v>
      </c>
      <c r="DU71" s="16">
        <v>0</v>
      </c>
      <c r="DV71" s="16">
        <v>0</v>
      </c>
      <c r="DW71" s="16">
        <v>0</v>
      </c>
      <c r="DX71" s="16">
        <v>0</v>
      </c>
      <c r="DY71" s="16">
        <v>0</v>
      </c>
      <c r="DZ71" s="3" t="s">
        <v>399</v>
      </c>
      <c r="EA71" s="3" t="s">
        <v>93</v>
      </c>
      <c r="EB71" s="50">
        <v>0.193799</v>
      </c>
      <c r="EC71" s="55">
        <v>193799</v>
      </c>
      <c r="ED71" s="55">
        <v>255313</v>
      </c>
      <c r="EE71" s="57">
        <v>124489.9999978819</v>
      </c>
      <c r="EF71" s="57">
        <v>130823.0000021181</v>
      </c>
      <c r="EG71" s="55">
        <v>84434.960995862071</v>
      </c>
      <c r="EH71" s="21"/>
      <c r="EI71" s="57"/>
      <c r="EJ71" s="57"/>
      <c r="EK71" s="59"/>
      <c r="EL71" s="60"/>
      <c r="EM71" s="56"/>
      <c r="EN71" s="30"/>
      <c r="EO71" s="30"/>
      <c r="EP71" s="57"/>
      <c r="EQ71" s="57"/>
      <c r="ER71" s="56"/>
      <c r="ES71" s="31">
        <v>84.000000000000014</v>
      </c>
      <c r="ET71" s="31">
        <v>0</v>
      </c>
      <c r="EU71" s="18">
        <v>0.05</v>
      </c>
      <c r="EV71" s="55">
        <v>0</v>
      </c>
      <c r="EW71" s="55">
        <v>0</v>
      </c>
      <c r="EX71" s="55">
        <v>0</v>
      </c>
      <c r="EY71" s="55">
        <v>0</v>
      </c>
      <c r="EZ71" s="31">
        <v>0</v>
      </c>
      <c r="FA71" s="31">
        <v>0</v>
      </c>
      <c r="FB71" s="31">
        <v>0</v>
      </c>
      <c r="FC71" s="31">
        <v>10</v>
      </c>
      <c r="FD71" s="31">
        <v>6</v>
      </c>
      <c r="FE71" s="61"/>
      <c r="FF71" s="16">
        <v>0</v>
      </c>
      <c r="FG71" s="16">
        <v>0</v>
      </c>
      <c r="FH71" s="50">
        <v>0.1</v>
      </c>
      <c r="FI71" s="48">
        <f t="shared" si="39"/>
        <v>-2.3025850929940455</v>
      </c>
      <c r="FJ71" s="27"/>
      <c r="FK71" s="27"/>
      <c r="FL71" s="31">
        <v>0.1</v>
      </c>
      <c r="FM71" s="30">
        <v>0</v>
      </c>
      <c r="FN71" s="30">
        <v>0</v>
      </c>
      <c r="FO71" s="31">
        <v>0.1</v>
      </c>
      <c r="FP71" s="31">
        <v>0.1</v>
      </c>
      <c r="FQ71" s="48">
        <v>0.80265502616216045</v>
      </c>
      <c r="FR71" s="48">
        <v>0.72099727080968612</v>
      </c>
      <c r="FS71" s="48">
        <v>0.7277666967310078</v>
      </c>
      <c r="FT71" s="48">
        <v>0.63460134868262663</v>
      </c>
      <c r="FU71" s="48">
        <v>0.72150508559637028</v>
      </c>
      <c r="FV71" s="31"/>
      <c r="FW71" s="30"/>
      <c r="FX71" s="31">
        <v>20.018811113999995</v>
      </c>
      <c r="FY71" s="31"/>
      <c r="FZ71" s="31"/>
      <c r="GA71" s="31"/>
      <c r="GB71" s="31"/>
      <c r="GC71" s="31"/>
      <c r="GD71" s="31"/>
      <c r="GE71" s="31"/>
      <c r="GF71" s="31"/>
      <c r="GG71" s="31">
        <v>73.838512199999997</v>
      </c>
      <c r="GH71" s="21"/>
      <c r="GI71" s="44"/>
    </row>
    <row r="72" spans="1:191" ht="14" customHeight="1" x14ac:dyDescent="0.15">
      <c r="A72" s="16" t="s">
        <v>480</v>
      </c>
      <c r="B72" s="21" t="s">
        <v>860</v>
      </c>
      <c r="C72" s="33">
        <v>5.2027027027027026</v>
      </c>
      <c r="D72" s="20">
        <v>5.0999999999999996</v>
      </c>
      <c r="E72" s="20">
        <v>5.166666666666667</v>
      </c>
      <c r="F72" s="20">
        <v>5.25</v>
      </c>
      <c r="G72" s="20">
        <v>5.5</v>
      </c>
      <c r="H72" s="31">
        <v>-6.375</v>
      </c>
      <c r="I72" s="31">
        <v>-6.2368421052631575</v>
      </c>
      <c r="J72" s="31">
        <v>-2.6</v>
      </c>
      <c r="K72" s="31">
        <v>-1.6666666666666667</v>
      </c>
      <c r="L72" s="31">
        <v>-0.5</v>
      </c>
      <c r="M72" s="31">
        <v>3</v>
      </c>
      <c r="N72" s="31">
        <v>4.9666666666666659</v>
      </c>
      <c r="O72" s="21">
        <v>0</v>
      </c>
      <c r="P72" s="55">
        <v>7930.2966333000004</v>
      </c>
      <c r="Q72" s="57">
        <v>8675.9056146000003</v>
      </c>
      <c r="R72" s="57">
        <v>10327.368678999999</v>
      </c>
      <c r="S72" s="57">
        <v>7897.0011360999997</v>
      </c>
      <c r="T72" s="57">
        <v>14986.85435</v>
      </c>
      <c r="U72" s="57">
        <v>13028.521350000001</v>
      </c>
      <c r="V72" s="55">
        <v>9309.3393518605244</v>
      </c>
      <c r="W72" s="50">
        <v>-0.92920618773260233</v>
      </c>
      <c r="X72" s="31">
        <v>-0.28210187551106619</v>
      </c>
      <c r="Y72" s="17"/>
      <c r="Z72" s="31">
        <v>14.171217137999999</v>
      </c>
      <c r="AA72" s="26">
        <v>41.5</v>
      </c>
      <c r="AB72" s="49">
        <v>0</v>
      </c>
      <c r="AC72" s="49">
        <v>1E-3</v>
      </c>
      <c r="AD72" s="48">
        <v>1.9816129348378375</v>
      </c>
      <c r="AE72" s="48">
        <v>1.9816129348378375</v>
      </c>
      <c r="AF72" s="55">
        <v>12660.666666666666</v>
      </c>
      <c r="AG72" s="55">
        <f t="shared" si="38"/>
        <v>12660666.666666666</v>
      </c>
      <c r="AH72" s="50">
        <v>13.224460442269912</v>
      </c>
      <c r="AI72" s="39">
        <v>20439.719356061938</v>
      </c>
      <c r="AJ72" s="39">
        <v>34274.644943491912</v>
      </c>
      <c r="AK72" s="39">
        <v>34608.207382112159</v>
      </c>
      <c r="AL72" s="39">
        <v>29774.190560555337</v>
      </c>
      <c r="AM72" s="40">
        <v>0.71716858551033169</v>
      </c>
      <c r="AN72" s="40">
        <v>0.4862440867155462</v>
      </c>
      <c r="AO72" s="41">
        <v>1.6692131638688092</v>
      </c>
      <c r="AP72" s="39">
        <f>AVERAGE(AV72,AK72,AN72)</f>
        <v>11562.583480547655</v>
      </c>
      <c r="AQ72" s="40">
        <v>20440.436524647448</v>
      </c>
      <c r="AR72" s="40">
        <v>34275.131187578627</v>
      </c>
      <c r="AS72" s="41">
        <v>34609.87659527603</v>
      </c>
      <c r="AT72" s="39">
        <f>AVERAGE(AI72,AO72,AR72)</f>
        <v>18238.839918934813</v>
      </c>
      <c r="AU72" s="39">
        <v>3</v>
      </c>
      <c r="AV72" s="48">
        <v>79.056815444090915</v>
      </c>
      <c r="AW72" s="55">
        <f t="shared" si="23"/>
        <v>0</v>
      </c>
      <c r="AX72" s="48">
        <v>79.056815444090915</v>
      </c>
      <c r="AY72" s="48">
        <v>6.3753618327272727</v>
      </c>
      <c r="AZ72" s="48">
        <v>85.432177276818194</v>
      </c>
      <c r="BA72" s="56">
        <v>0.5622551293710526</v>
      </c>
      <c r="BB72" s="31">
        <f t="shared" si="34"/>
        <v>44.450099995180764</v>
      </c>
      <c r="BC72" s="31">
        <f t="shared" si="35"/>
        <v>3.5845798920473437</v>
      </c>
      <c r="BD72" s="31">
        <f t="shared" si="36"/>
        <v>48.034679887228116</v>
      </c>
      <c r="BE72" s="31">
        <v>50.01629282206595</v>
      </c>
      <c r="BF72" s="49">
        <v>0.49099177199999999</v>
      </c>
      <c r="BG72" s="49">
        <v>0.49099177199999999</v>
      </c>
      <c r="BH72" s="49">
        <v>0.32629999999999998</v>
      </c>
      <c r="BI72" s="49">
        <v>0.49099177199999999</v>
      </c>
      <c r="BJ72" s="49">
        <v>0.49099177199999999</v>
      </c>
      <c r="BK72" s="16">
        <v>0</v>
      </c>
      <c r="BL72" s="50">
        <v>19.600000000000001</v>
      </c>
      <c r="BM72" s="16">
        <v>41.300000000000026</v>
      </c>
      <c r="BN72" s="50">
        <v>43.139135611532915</v>
      </c>
      <c r="BO72" s="9"/>
      <c r="BP72" s="9">
        <v>0.64400000000000002</v>
      </c>
      <c r="BQ72" s="53">
        <v>0.67811145500000003</v>
      </c>
      <c r="BR72" s="6">
        <v>99</v>
      </c>
      <c r="BS72" s="11">
        <v>93</v>
      </c>
      <c r="BT72" s="48">
        <v>50.695479378871823</v>
      </c>
      <c r="BU72" s="56">
        <v>1.03</v>
      </c>
      <c r="BV72" s="16">
        <v>103</v>
      </c>
      <c r="BW72" s="16">
        <v>80</v>
      </c>
      <c r="BX72" s="16">
        <v>92</v>
      </c>
      <c r="BY72" s="16">
        <v>100</v>
      </c>
      <c r="BZ72" s="16">
        <v>78</v>
      </c>
      <c r="CA72" s="16">
        <v>89</v>
      </c>
      <c r="CB72" s="16">
        <v>98</v>
      </c>
      <c r="CC72" s="16">
        <v>76</v>
      </c>
      <c r="CD72" s="16">
        <v>87</v>
      </c>
      <c r="CE72" s="16">
        <v>92</v>
      </c>
      <c r="CF72" s="16">
        <v>71</v>
      </c>
      <c r="CG72" s="16">
        <v>82</v>
      </c>
      <c r="CH72" s="16">
        <v>86</v>
      </c>
      <c r="CI72" s="16">
        <v>67</v>
      </c>
      <c r="CJ72" s="16">
        <v>77</v>
      </c>
      <c r="CK72" s="49">
        <v>0.77906976744186052</v>
      </c>
      <c r="CL72" s="54">
        <v>0.9439525792987622</v>
      </c>
      <c r="CM72" s="56">
        <v>1.0592440483943883</v>
      </c>
      <c r="CN72" s="56">
        <v>1.0141818829685889</v>
      </c>
      <c r="CO72" s="6">
        <v>520</v>
      </c>
      <c r="CP72" s="14">
        <v>520</v>
      </c>
      <c r="CQ72" s="14">
        <v>260</v>
      </c>
      <c r="CR72" s="4">
        <v>89.9</v>
      </c>
      <c r="CS72" s="7">
        <v>32.700000000000003</v>
      </c>
      <c r="CT72" s="6">
        <v>94</v>
      </c>
      <c r="CU72" s="6">
        <v>86</v>
      </c>
      <c r="CV72" s="9">
        <v>0.90686001115448978</v>
      </c>
      <c r="CW72" s="13">
        <v>53.8</v>
      </c>
      <c r="CX72" s="13">
        <v>34.65</v>
      </c>
      <c r="CY72" s="9">
        <v>1.5526695526695526</v>
      </c>
      <c r="CZ72" s="34">
        <v>17</v>
      </c>
      <c r="DA72" s="9">
        <v>0.191</v>
      </c>
      <c r="DB72" s="13">
        <v>16.11</v>
      </c>
      <c r="DC72" s="13">
        <v>71.087819999999994</v>
      </c>
      <c r="DD72" s="13">
        <v>82.89134</v>
      </c>
      <c r="DE72" s="9">
        <v>0.85760249502541508</v>
      </c>
      <c r="DF72" s="16">
        <v>0</v>
      </c>
      <c r="DG72" s="16">
        <v>0</v>
      </c>
      <c r="DH72" s="16">
        <v>0</v>
      </c>
      <c r="DI72" s="16">
        <v>0</v>
      </c>
      <c r="DJ72" s="16">
        <v>0</v>
      </c>
      <c r="DK72" s="16">
        <v>0</v>
      </c>
      <c r="DL72" s="16">
        <v>0</v>
      </c>
      <c r="DM72" s="16">
        <v>0</v>
      </c>
      <c r="DN72" s="16">
        <v>0</v>
      </c>
      <c r="DO72" s="16">
        <v>0</v>
      </c>
      <c r="DP72" s="16">
        <v>0</v>
      </c>
      <c r="DQ72" s="16">
        <v>1</v>
      </c>
      <c r="DR72" s="16">
        <v>0</v>
      </c>
      <c r="DS72" s="16">
        <v>0</v>
      </c>
      <c r="DT72" s="16">
        <v>0</v>
      </c>
      <c r="DU72" s="16">
        <v>0</v>
      </c>
      <c r="DV72" s="16">
        <v>0</v>
      </c>
      <c r="DW72" s="16">
        <v>0</v>
      </c>
      <c r="DX72" s="16">
        <v>0</v>
      </c>
      <c r="DY72" s="16">
        <v>0</v>
      </c>
      <c r="DZ72" s="3" t="s">
        <v>400</v>
      </c>
      <c r="EA72" s="3" t="s">
        <v>400</v>
      </c>
      <c r="EB72" s="50">
        <v>0.95736735135135131</v>
      </c>
      <c r="EC72" s="55">
        <v>957367.35135135136</v>
      </c>
      <c r="ED72" s="55">
        <v>1369229</v>
      </c>
      <c r="EE72" s="57">
        <v>686943.99996842956</v>
      </c>
      <c r="EF72" s="57">
        <v>682285.00003157044</v>
      </c>
      <c r="EG72" s="55">
        <v>465794.6830206897</v>
      </c>
      <c r="EH72" s="21">
        <v>244600</v>
      </c>
      <c r="EI72" s="57">
        <v>104933.4</v>
      </c>
      <c r="EJ72" s="57">
        <v>139666.6</v>
      </c>
      <c r="EK72" s="59">
        <v>17.899999999999999</v>
      </c>
      <c r="EL72" s="60">
        <v>0.42899999999999999</v>
      </c>
      <c r="EM72" s="56">
        <v>0.57100000000000006</v>
      </c>
      <c r="EN72" s="30">
        <f>EK72*EL72</f>
        <v>7.6790999999999991</v>
      </c>
      <c r="EO72" s="30">
        <f>EK72*EM72</f>
        <v>10.2209</v>
      </c>
      <c r="EP72" s="57">
        <f t="shared" ref="EP72:EQ76" si="40">EE72-EI72</f>
        <v>582010.59996842954</v>
      </c>
      <c r="EQ72" s="57">
        <f t="shared" si="40"/>
        <v>542618.40003157046</v>
      </c>
      <c r="ER72" s="56">
        <f>EP72/EQ72</f>
        <v>1.0725965060060019</v>
      </c>
      <c r="ES72" s="31">
        <v>60</v>
      </c>
      <c r="ET72" s="31">
        <v>0</v>
      </c>
      <c r="EU72" s="18">
        <v>9.5</v>
      </c>
      <c r="EV72" s="55">
        <v>0</v>
      </c>
      <c r="EW72" s="55">
        <v>0</v>
      </c>
      <c r="EX72" s="55">
        <v>0</v>
      </c>
      <c r="EY72" s="55">
        <v>0</v>
      </c>
      <c r="EZ72" s="31">
        <v>0</v>
      </c>
      <c r="FA72" s="31">
        <v>0</v>
      </c>
      <c r="FB72" s="31">
        <v>0</v>
      </c>
      <c r="FC72" s="31">
        <v>0</v>
      </c>
      <c r="FD72" s="31">
        <v>0</v>
      </c>
      <c r="FE72" s="61">
        <v>0.80800000000000005</v>
      </c>
      <c r="FF72" s="16">
        <v>0</v>
      </c>
      <c r="FG72" s="16">
        <v>0</v>
      </c>
      <c r="FH72" s="50">
        <v>0.1</v>
      </c>
      <c r="FI72" s="48">
        <f t="shared" si="39"/>
        <v>-2.3025850929940455</v>
      </c>
      <c r="FJ72" s="27">
        <v>5.0713939247080703E-2</v>
      </c>
      <c r="FK72" s="27">
        <v>9.4393164549731567E-2</v>
      </c>
      <c r="FL72" s="31">
        <v>0.1</v>
      </c>
      <c r="FM72" s="30">
        <v>0</v>
      </c>
      <c r="FN72" s="30">
        <v>0</v>
      </c>
      <c r="FO72" s="31">
        <v>0.1</v>
      </c>
      <c r="FP72" s="31">
        <v>0.1</v>
      </c>
      <c r="FQ72" s="48">
        <v>0.80265502616216045</v>
      </c>
      <c r="FR72" s="48">
        <v>0.72099727080968612</v>
      </c>
      <c r="FS72" s="48">
        <v>0.7277666967310078</v>
      </c>
      <c r="FT72" s="48">
        <v>0.63460134868262663</v>
      </c>
      <c r="FU72" s="48">
        <v>0.59608270138704256</v>
      </c>
      <c r="FV72" s="31">
        <v>1.5843660218749998</v>
      </c>
      <c r="FW72" s="30">
        <v>1.558051830111111</v>
      </c>
      <c r="FX72" s="31">
        <v>11.413680277050002</v>
      </c>
      <c r="FY72" s="31"/>
      <c r="FZ72" s="31"/>
      <c r="GA72" s="31"/>
      <c r="GB72" s="31"/>
      <c r="GC72" s="31"/>
      <c r="GD72" s="31"/>
      <c r="GE72" s="31"/>
      <c r="GF72" s="31"/>
      <c r="GG72" s="31">
        <v>59.449219509999999</v>
      </c>
      <c r="GH72" s="21">
        <v>56.1</v>
      </c>
      <c r="GI72" s="44">
        <v>-0.85697296786743726</v>
      </c>
    </row>
    <row r="73" spans="1:191" ht="14" customHeight="1" x14ac:dyDescent="0.15">
      <c r="A73" s="16" t="s">
        <v>616</v>
      </c>
      <c r="B73" s="21" t="s">
        <v>893</v>
      </c>
      <c r="C73" s="33">
        <v>3.6621621621621623</v>
      </c>
      <c r="D73" s="20">
        <v>4.5999999999999996</v>
      </c>
      <c r="E73" s="20">
        <v>4.666666666666667</v>
      </c>
      <c r="F73" s="20">
        <v>4.75</v>
      </c>
      <c r="G73" s="20">
        <v>5</v>
      </c>
      <c r="H73" s="31">
        <v>2.4500000000000002</v>
      </c>
      <c r="I73" s="31">
        <v>2.1578947368421053</v>
      </c>
      <c r="J73" s="31">
        <v>-5</v>
      </c>
      <c r="K73" s="31">
        <v>-5</v>
      </c>
      <c r="L73" s="31">
        <v>-5</v>
      </c>
      <c r="M73" s="31">
        <v>-5</v>
      </c>
      <c r="N73" s="31">
        <v>2.7</v>
      </c>
      <c r="O73" s="21">
        <v>28</v>
      </c>
      <c r="P73" s="55">
        <v>1378.5955412999999</v>
      </c>
      <c r="Q73" s="57">
        <v>1290.9381123999999</v>
      </c>
      <c r="R73" s="57">
        <v>1352.1693700999999</v>
      </c>
      <c r="S73" s="57">
        <v>1386.2189506</v>
      </c>
      <c r="T73" s="57">
        <v>1143.723804</v>
      </c>
      <c r="U73" s="57">
        <v>1141.77737</v>
      </c>
      <c r="V73" s="55">
        <v>1359.2539573921053</v>
      </c>
      <c r="W73" s="50">
        <v>-1.1354615116426145E-2</v>
      </c>
      <c r="X73" s="31">
        <v>0.26101722759873214</v>
      </c>
      <c r="Y73" s="17"/>
      <c r="Z73" s="31">
        <v>23.223398642666666</v>
      </c>
      <c r="AA73" s="26">
        <v>47.3</v>
      </c>
      <c r="AB73" s="49">
        <v>0.1132986</v>
      </c>
      <c r="AC73" s="49">
        <v>0.1132986</v>
      </c>
      <c r="AD73" s="48">
        <v>20.100031236972974</v>
      </c>
      <c r="AE73" s="48">
        <v>20.100031236972974</v>
      </c>
      <c r="AG73" s="55">
        <f t="shared" si="38"/>
        <v>0</v>
      </c>
      <c r="AH73" s="50">
        <v>0</v>
      </c>
      <c r="AI73" s="39">
        <v>0</v>
      </c>
      <c r="AJ73" s="39">
        <v>0</v>
      </c>
      <c r="AK73" s="39">
        <v>0</v>
      </c>
      <c r="AL73" s="39">
        <v>0</v>
      </c>
      <c r="AM73" s="40">
        <v>0</v>
      </c>
      <c r="AN73" s="40">
        <v>0</v>
      </c>
      <c r="AO73" s="41">
        <v>0</v>
      </c>
      <c r="AP73" s="39">
        <f>AVERAGE(AV73,AK73,AN73)</f>
        <v>4.9058343280701751E-2</v>
      </c>
      <c r="AQ73" s="40">
        <v>0</v>
      </c>
      <c r="AR73" s="40">
        <v>0</v>
      </c>
      <c r="AS73" s="41">
        <v>0</v>
      </c>
      <c r="AT73" s="39">
        <f>AVERAGE(AI73,AO73,AR73)</f>
        <v>0</v>
      </c>
      <c r="AU73" s="39">
        <v>3</v>
      </c>
      <c r="AV73" s="48">
        <v>0.14717502984210526</v>
      </c>
      <c r="AW73" s="55">
        <f t="shared" si="23"/>
        <v>1</v>
      </c>
      <c r="AX73" s="48">
        <v>0</v>
      </c>
      <c r="AY73" s="48">
        <v>1.7621993629374999</v>
      </c>
      <c r="AZ73" s="48">
        <v>1.7621993629374999</v>
      </c>
      <c r="BA73" s="56">
        <v>0.44518816153421065</v>
      </c>
      <c r="BB73" s="31">
        <f t="shared" si="34"/>
        <v>0</v>
      </c>
      <c r="BC73" s="31">
        <f t="shared" si="35"/>
        <v>0.78451029464290278</v>
      </c>
      <c r="BD73" s="31">
        <f t="shared" si="36"/>
        <v>0.78451029464290278</v>
      </c>
      <c r="BE73" s="31">
        <v>20.884541531615877</v>
      </c>
      <c r="BF73" s="49">
        <v>0</v>
      </c>
      <c r="BG73" s="49">
        <v>9.9999999999999995E-7</v>
      </c>
      <c r="BH73" s="49">
        <v>0.36120000000000002</v>
      </c>
      <c r="BI73" s="49">
        <v>0.1132986</v>
      </c>
      <c r="BJ73" s="49">
        <v>0.1132986</v>
      </c>
      <c r="BK73" s="16">
        <v>0</v>
      </c>
      <c r="BL73" s="50">
        <v>3.6</v>
      </c>
      <c r="BM73" s="16">
        <v>4.7999999999999989</v>
      </c>
      <c r="BN73" s="50">
        <v>4.997982233523965</v>
      </c>
      <c r="BO73" s="9"/>
      <c r="BP73" s="9">
        <v>0.72</v>
      </c>
      <c r="BQ73" s="53">
        <v>0.74249959499999996</v>
      </c>
      <c r="BR73" s="6">
        <v>120</v>
      </c>
      <c r="BS73" s="11">
        <v>151</v>
      </c>
      <c r="BT73" s="48">
        <v>50.672842797405302</v>
      </c>
      <c r="BU73" s="56">
        <v>1.03</v>
      </c>
      <c r="BV73" s="16">
        <v>163</v>
      </c>
      <c r="BW73" s="16">
        <v>142</v>
      </c>
      <c r="BX73" s="16">
        <v>153</v>
      </c>
      <c r="BY73" s="16">
        <v>159</v>
      </c>
      <c r="BZ73" s="16">
        <v>139</v>
      </c>
      <c r="CA73" s="16">
        <v>149</v>
      </c>
      <c r="CB73" s="16">
        <v>140</v>
      </c>
      <c r="CC73" s="16">
        <v>122</v>
      </c>
      <c r="CD73" s="16">
        <v>131</v>
      </c>
      <c r="CE73" s="16">
        <v>122</v>
      </c>
      <c r="CF73" s="16">
        <v>107</v>
      </c>
      <c r="CG73" s="16">
        <v>115</v>
      </c>
      <c r="CH73" s="16">
        <v>113</v>
      </c>
      <c r="CI73" s="16">
        <v>98</v>
      </c>
      <c r="CJ73" s="16">
        <v>106</v>
      </c>
      <c r="CK73" s="49">
        <v>0.86725663716814161</v>
      </c>
      <c r="CL73" s="54">
        <v>0.96987335384712281</v>
      </c>
      <c r="CM73" s="56">
        <v>1.059461970082604</v>
      </c>
      <c r="CN73" s="56">
        <v>1.014523206163197</v>
      </c>
      <c r="CO73" s="6">
        <v>690</v>
      </c>
      <c r="CP73" s="14">
        <v>690</v>
      </c>
      <c r="CQ73" s="14">
        <v>400</v>
      </c>
      <c r="CR73" s="4">
        <v>88.1</v>
      </c>
      <c r="CS73" s="7">
        <v>17.5</v>
      </c>
      <c r="CT73" s="6">
        <v>98</v>
      </c>
      <c r="CU73" s="6">
        <v>57</v>
      </c>
      <c r="CV73" s="9">
        <v>0.56170419521158255</v>
      </c>
      <c r="CW73" s="13">
        <v>16.5</v>
      </c>
      <c r="CX73" s="13">
        <v>31.62</v>
      </c>
      <c r="CY73" s="9">
        <v>0.5218216318785579</v>
      </c>
      <c r="CZ73" s="34">
        <v>28</v>
      </c>
      <c r="DA73" s="9">
        <v>8.3000000000000004E-2</v>
      </c>
      <c r="DB73" s="13">
        <v>9.43</v>
      </c>
      <c r="DC73" s="13">
        <v>71.198809999999995</v>
      </c>
      <c r="DD73" s="13">
        <v>85.122919999999993</v>
      </c>
      <c r="DE73" s="9">
        <v>0.83642349205125954</v>
      </c>
      <c r="DF73" s="16">
        <v>0</v>
      </c>
      <c r="DG73" s="16">
        <v>0</v>
      </c>
      <c r="DH73" s="16">
        <v>0</v>
      </c>
      <c r="DI73" s="16">
        <v>0</v>
      </c>
      <c r="DJ73" s="16">
        <v>0</v>
      </c>
      <c r="DK73" s="16">
        <v>0</v>
      </c>
      <c r="DL73" s="16">
        <v>0</v>
      </c>
      <c r="DM73" s="16">
        <v>0</v>
      </c>
      <c r="DN73" s="16">
        <v>0</v>
      </c>
      <c r="DO73" s="16">
        <v>0</v>
      </c>
      <c r="DP73" s="16">
        <v>0</v>
      </c>
      <c r="DQ73" s="16">
        <v>1</v>
      </c>
      <c r="DR73" s="16">
        <v>0</v>
      </c>
      <c r="DS73" s="16">
        <v>0</v>
      </c>
      <c r="DT73" s="16">
        <v>0</v>
      </c>
      <c r="DU73" s="16">
        <v>0</v>
      </c>
      <c r="DV73" s="16">
        <v>1</v>
      </c>
      <c r="DW73" s="16">
        <v>0</v>
      </c>
      <c r="DX73" s="16">
        <v>0</v>
      </c>
      <c r="DY73" s="16">
        <v>0</v>
      </c>
      <c r="DZ73" s="3" t="s">
        <v>400</v>
      </c>
      <c r="EA73" s="3" t="s">
        <v>400</v>
      </c>
      <c r="EB73" s="50">
        <v>0.9603875675675676</v>
      </c>
      <c r="EC73" s="55">
        <v>960387.56756756757</v>
      </c>
      <c r="ED73" s="55">
        <v>1526138</v>
      </c>
      <c r="EE73" s="57">
        <v>769558.99997567339</v>
      </c>
      <c r="EF73" s="57">
        <v>756579.00002432661</v>
      </c>
      <c r="EG73" s="55">
        <v>482744.75693103444</v>
      </c>
      <c r="EH73" s="21">
        <v>231700</v>
      </c>
      <c r="EI73" s="57">
        <v>112837.90000000001</v>
      </c>
      <c r="EJ73" s="57">
        <v>118862.1</v>
      </c>
      <c r="EK73" s="59">
        <v>15.2</v>
      </c>
      <c r="EL73" s="60">
        <v>0.48700000000000004</v>
      </c>
      <c r="EM73" s="56">
        <v>0.51300000000000001</v>
      </c>
      <c r="EN73" s="30">
        <f>EK73*EL73</f>
        <v>7.4024000000000001</v>
      </c>
      <c r="EO73" s="30">
        <f>EK73*EM73</f>
        <v>7.7976000000000001</v>
      </c>
      <c r="EP73" s="57">
        <f t="shared" si="40"/>
        <v>656721.09997567337</v>
      </c>
      <c r="EQ73" s="57">
        <f t="shared" si="40"/>
        <v>637716.90002432663</v>
      </c>
      <c r="ER73" s="56">
        <f>EP73/EQ73</f>
        <v>1.0298003705886136</v>
      </c>
      <c r="ES73" s="31">
        <v>8</v>
      </c>
      <c r="ET73" s="31">
        <v>90</v>
      </c>
      <c r="EU73" s="18">
        <v>95</v>
      </c>
      <c r="EV73" s="55">
        <v>1</v>
      </c>
      <c r="EW73" s="55">
        <v>1</v>
      </c>
      <c r="EX73" s="55">
        <v>1</v>
      </c>
      <c r="EY73" s="55">
        <v>0</v>
      </c>
      <c r="EZ73" s="31">
        <v>0</v>
      </c>
      <c r="FA73" s="31">
        <v>0</v>
      </c>
      <c r="FB73" s="31">
        <v>0</v>
      </c>
      <c r="FC73" s="31">
        <v>2</v>
      </c>
      <c r="FD73" s="31">
        <v>0</v>
      </c>
      <c r="FE73" s="61">
        <v>0.71599999999999997</v>
      </c>
      <c r="FF73" s="16">
        <v>1</v>
      </c>
      <c r="FG73" s="16">
        <v>650</v>
      </c>
      <c r="FH73" s="50">
        <v>676.81009412303706</v>
      </c>
      <c r="FI73" s="48">
        <f t="shared" si="39"/>
        <v>6.5173907226651862</v>
      </c>
      <c r="FJ73" s="27">
        <v>0.42176619507130669</v>
      </c>
      <c r="FK73" s="27">
        <v>0.27629979024989032</v>
      </c>
      <c r="FL73" s="32">
        <v>1</v>
      </c>
      <c r="FM73" s="30">
        <v>1</v>
      </c>
      <c r="FN73" s="30">
        <v>0</v>
      </c>
      <c r="FO73" s="31">
        <v>1</v>
      </c>
      <c r="FP73" s="31">
        <v>0.1</v>
      </c>
      <c r="FQ73" s="48">
        <v>-0.96615064303652387</v>
      </c>
      <c r="FR73" s="48">
        <v>0.62355284271167644</v>
      </c>
      <c r="FS73" s="48">
        <v>0.66105880930472183</v>
      </c>
      <c r="FT73" s="48">
        <v>0.63460134868262663</v>
      </c>
      <c r="FU73" s="48">
        <v>0.24587242958247826</v>
      </c>
      <c r="FV73" s="31">
        <v>0.77384585627777769</v>
      </c>
      <c r="FW73" s="30">
        <v>0.19171494816666668</v>
      </c>
      <c r="FX73" s="31">
        <v>14.524790487500002</v>
      </c>
      <c r="FY73" s="31"/>
      <c r="FZ73" s="31">
        <v>18.204779949999999</v>
      </c>
      <c r="GA73" s="31">
        <v>0.19788483100000001</v>
      </c>
      <c r="GB73" s="31">
        <v>32.439678280000003</v>
      </c>
      <c r="GC73" s="31">
        <v>28.287299709999999</v>
      </c>
      <c r="GD73" s="31">
        <v>9.7262921630000001</v>
      </c>
      <c r="GE73" s="31">
        <v>38.013591872999996</v>
      </c>
      <c r="GF73" s="31">
        <v>6.9202907515707324</v>
      </c>
      <c r="GG73" s="31">
        <v>55.11612195</v>
      </c>
      <c r="GH73" s="21">
        <v>84.6</v>
      </c>
      <c r="GI73" s="44">
        <v>-0.69187083722339571</v>
      </c>
    </row>
    <row r="74" spans="1:191" ht="14" customHeight="1" x14ac:dyDescent="0.15">
      <c r="A74" s="16" t="s">
        <v>459</v>
      </c>
      <c r="B74" s="21" t="s">
        <v>894</v>
      </c>
      <c r="C74" s="33">
        <v>4.0263157894736841</v>
      </c>
      <c r="D74" s="20">
        <v>3.6</v>
      </c>
      <c r="E74" s="20">
        <v>4</v>
      </c>
      <c r="F74" s="20">
        <v>4</v>
      </c>
      <c r="G74" s="20">
        <v>4</v>
      </c>
      <c r="H74" s="31">
        <v>5.2631578947368425</v>
      </c>
      <c r="I74" s="31">
        <v>5.2631578947368425</v>
      </c>
      <c r="J74" s="31">
        <v>6.4</v>
      </c>
      <c r="K74" s="31">
        <v>6</v>
      </c>
      <c r="L74" s="31">
        <v>6</v>
      </c>
      <c r="M74" s="31">
        <v>6</v>
      </c>
      <c r="N74" s="31">
        <v>3.9249999999999998</v>
      </c>
      <c r="O74" s="21">
        <v>0</v>
      </c>
      <c r="P74" s="55"/>
      <c r="Q74" s="57"/>
      <c r="R74" s="57"/>
      <c r="S74" s="57">
        <v>6656.9187867999999</v>
      </c>
      <c r="T74" s="57">
        <v>5682.5670490000002</v>
      </c>
      <c r="U74" s="57">
        <v>3610.482861</v>
      </c>
      <c r="V74" s="55">
        <v>4723.1431675466674</v>
      </c>
      <c r="W74" s="50">
        <v>-2.9784858837672932</v>
      </c>
      <c r="X74" s="31"/>
      <c r="Y74" s="17">
        <v>9.1375000000000011</v>
      </c>
      <c r="Z74" s="31">
        <v>9.0812363815624995</v>
      </c>
      <c r="AA74" s="26">
        <v>40.799999999999997</v>
      </c>
      <c r="AB74" s="49">
        <v>6.9121245999999997E-2</v>
      </c>
      <c r="AC74" s="49">
        <v>6.9121245999999997E-2</v>
      </c>
      <c r="AD74" s="48">
        <v>5.8872171257777772</v>
      </c>
      <c r="AE74" s="48">
        <v>5.8872171257777772</v>
      </c>
      <c r="AF74" s="55">
        <v>1356.4444444444443</v>
      </c>
      <c r="AG74" s="55">
        <f t="shared" si="38"/>
        <v>1356444.4444444443</v>
      </c>
      <c r="AH74" s="50">
        <v>0.27271192180866388</v>
      </c>
      <c r="AI74" s="39"/>
      <c r="AJ74" s="39">
        <v>56.263077949070905</v>
      </c>
      <c r="AK74" s="39">
        <v>86.561906678947253</v>
      </c>
      <c r="AL74" s="39">
        <v>71.412492314009086</v>
      </c>
      <c r="AM74" s="40"/>
      <c r="AN74" s="40">
        <v>0</v>
      </c>
      <c r="AO74" s="41">
        <v>0</v>
      </c>
      <c r="AP74" s="39">
        <f>AVERAGE(AK74,AN74)</f>
        <v>43.280953339473626</v>
      </c>
      <c r="AQ74" s="40"/>
      <c r="AR74" s="40">
        <v>56.263077949070905</v>
      </c>
      <c r="AS74" s="41">
        <v>86.561906678947253</v>
      </c>
      <c r="AT74" s="39">
        <f>AVERAGE(AO74,AR74)</f>
        <v>28.131538974535452</v>
      </c>
      <c r="AU74" s="39">
        <v>2</v>
      </c>
      <c r="AV74" s="48">
        <v>7.9072039412307706</v>
      </c>
      <c r="AW74" s="55">
        <f t="shared" si="23"/>
        <v>0</v>
      </c>
      <c r="AX74" s="48">
        <v>7.9072039412307706</v>
      </c>
      <c r="AY74" s="48">
        <v>19.620955282538464</v>
      </c>
      <c r="AZ74" s="48">
        <v>27.528159223769237</v>
      </c>
      <c r="BA74" s="56">
        <v>0.31327124890869562</v>
      </c>
      <c r="BB74" s="31">
        <f t="shared" si="34"/>
        <v>2.4770996540451238</v>
      </c>
      <c r="BC74" s="31">
        <f t="shared" si="35"/>
        <v>6.1466811661424936</v>
      </c>
      <c r="BD74" s="31">
        <f t="shared" si="36"/>
        <v>8.6237808201876174</v>
      </c>
      <c r="BE74" s="31">
        <v>14.510997945965395</v>
      </c>
      <c r="BF74" s="49">
        <v>3.508728E-3</v>
      </c>
      <c r="BG74" s="49">
        <v>3.508728E-3</v>
      </c>
      <c r="BH74" s="49"/>
      <c r="BI74" s="49">
        <v>7.2629974E-2</v>
      </c>
      <c r="BJ74" s="49">
        <v>7.2629974E-2</v>
      </c>
      <c r="BK74" s="16">
        <v>1</v>
      </c>
      <c r="BL74" s="50">
        <v>216</v>
      </c>
      <c r="BM74" s="16">
        <v>248.20000000000002</v>
      </c>
      <c r="BN74" s="50">
        <v>49.900384250998812</v>
      </c>
      <c r="BO74" s="9">
        <v>0.40799999999999997</v>
      </c>
      <c r="BP74" s="9">
        <v>0.57799999999999996</v>
      </c>
      <c r="BQ74" s="53">
        <v>0.59663000600000005</v>
      </c>
      <c r="BR74" s="6">
        <v>71</v>
      </c>
      <c r="BS74" s="11">
        <v>74</v>
      </c>
      <c r="BT74" s="48">
        <v>52.873903824922564</v>
      </c>
      <c r="BU74" s="56">
        <v>1.1100000000000001</v>
      </c>
      <c r="BV74" s="16">
        <v>51</v>
      </c>
      <c r="BW74" s="16">
        <v>42</v>
      </c>
      <c r="BX74" s="16">
        <v>47</v>
      </c>
      <c r="BY74" s="16">
        <v>44</v>
      </c>
      <c r="BZ74" s="16">
        <v>36</v>
      </c>
      <c r="CA74" s="16">
        <v>40</v>
      </c>
      <c r="CB74" s="16">
        <v>38</v>
      </c>
      <c r="CC74" s="16">
        <v>31</v>
      </c>
      <c r="CD74" s="16">
        <v>35</v>
      </c>
      <c r="CE74" s="16">
        <v>34</v>
      </c>
      <c r="CF74" s="16">
        <v>28</v>
      </c>
      <c r="CG74" s="16">
        <v>32</v>
      </c>
      <c r="CH74" s="16">
        <v>32</v>
      </c>
      <c r="CI74" s="16">
        <v>27</v>
      </c>
      <c r="CJ74" s="16">
        <v>30</v>
      </c>
      <c r="CK74" s="49">
        <v>0.84375</v>
      </c>
      <c r="CL74" s="54">
        <v>0.95097750043269369</v>
      </c>
      <c r="CM74" s="56">
        <v>1.1034368836130619</v>
      </c>
      <c r="CN74" s="56">
        <v>1.0233328423292662</v>
      </c>
      <c r="CO74" s="6">
        <v>66</v>
      </c>
      <c r="CP74" s="14">
        <v>66</v>
      </c>
      <c r="CQ74" s="14">
        <v>48</v>
      </c>
      <c r="CR74" s="4">
        <v>44.7</v>
      </c>
      <c r="CS74" s="7">
        <v>47.3</v>
      </c>
      <c r="CT74" s="6">
        <v>94</v>
      </c>
      <c r="CU74" s="6">
        <v>98</v>
      </c>
      <c r="CV74" s="9">
        <v>0.99841597103414803</v>
      </c>
      <c r="CW74" s="13">
        <v>89.68</v>
      </c>
      <c r="CX74" s="13">
        <v>92.69</v>
      </c>
      <c r="CY74" s="9">
        <v>0.96752616247707424</v>
      </c>
      <c r="CZ74" s="34">
        <v>18</v>
      </c>
      <c r="DA74" s="9">
        <v>5.3999999999999999E-2</v>
      </c>
      <c r="DB74" s="13">
        <v>6</v>
      </c>
      <c r="DC74" s="13">
        <v>59.811839999999997</v>
      </c>
      <c r="DD74" s="13">
        <v>77.438280000000006</v>
      </c>
      <c r="DE74" s="9">
        <v>0.77238079151551398</v>
      </c>
      <c r="DF74" s="16">
        <v>0</v>
      </c>
      <c r="DG74" s="16">
        <v>0</v>
      </c>
      <c r="DH74" s="16">
        <v>0</v>
      </c>
      <c r="DI74" s="16">
        <v>0</v>
      </c>
      <c r="DJ74" s="16">
        <v>0</v>
      </c>
      <c r="DK74" s="16">
        <v>1</v>
      </c>
      <c r="DL74" s="16">
        <v>0</v>
      </c>
      <c r="DM74" s="16">
        <v>0</v>
      </c>
      <c r="DN74" s="16">
        <v>0</v>
      </c>
      <c r="DO74" s="16">
        <v>0</v>
      </c>
      <c r="DP74" s="16">
        <v>0</v>
      </c>
      <c r="DQ74" s="16">
        <v>0</v>
      </c>
      <c r="DR74" s="16">
        <v>0</v>
      </c>
      <c r="DS74" s="16">
        <v>1</v>
      </c>
      <c r="DT74" s="16">
        <v>0</v>
      </c>
      <c r="DU74" s="16">
        <v>1</v>
      </c>
      <c r="DV74" s="16">
        <v>0</v>
      </c>
      <c r="DW74" s="16">
        <v>0</v>
      </c>
      <c r="DX74" s="16">
        <v>0</v>
      </c>
      <c r="DY74" s="16">
        <v>0</v>
      </c>
      <c r="DZ74" s="3" t="s">
        <v>422</v>
      </c>
      <c r="EA74" s="3" t="s">
        <v>94</v>
      </c>
      <c r="EB74" s="50">
        <v>4.9739095945945948</v>
      </c>
      <c r="EC74" s="55">
        <v>4973909.594594595</v>
      </c>
      <c r="ED74" s="55">
        <v>4464543</v>
      </c>
      <c r="EE74" s="57">
        <v>2356463.9999068226</v>
      </c>
      <c r="EF74" s="57">
        <v>2108079.0000931774</v>
      </c>
      <c r="EG74" s="55">
        <v>2529692.6330344826</v>
      </c>
      <c r="EH74" s="21">
        <v>191200</v>
      </c>
      <c r="EI74" s="57">
        <v>108983.99999999999</v>
      </c>
      <c r="EJ74" s="57">
        <v>82216</v>
      </c>
      <c r="EK74" s="59">
        <v>4.3</v>
      </c>
      <c r="EL74" s="60">
        <v>0.56999999999999995</v>
      </c>
      <c r="EM74" s="56">
        <v>0.43</v>
      </c>
      <c r="EN74" s="30">
        <f>EK74*EL74</f>
        <v>2.4509999999999996</v>
      </c>
      <c r="EO74" s="30">
        <f>EK74*EM74</f>
        <v>1.849</v>
      </c>
      <c r="EP74" s="57">
        <f t="shared" si="40"/>
        <v>2247479.9999068226</v>
      </c>
      <c r="EQ74" s="57">
        <f t="shared" si="40"/>
        <v>2025863.0000931774</v>
      </c>
      <c r="ER74" s="56">
        <f>EP74/EQ74</f>
        <v>1.1093938730326049</v>
      </c>
      <c r="ES74" s="31">
        <v>84.7</v>
      </c>
      <c r="ET74" s="31">
        <v>9.9</v>
      </c>
      <c r="EU74" s="18">
        <v>9.9</v>
      </c>
      <c r="EV74" s="55">
        <v>0</v>
      </c>
      <c r="EW74" s="55">
        <v>0</v>
      </c>
      <c r="EX74" s="55">
        <v>0</v>
      </c>
      <c r="EY74" s="55">
        <v>0</v>
      </c>
      <c r="EZ74" s="31">
        <v>0</v>
      </c>
      <c r="FA74" s="31">
        <v>0</v>
      </c>
      <c r="FB74" s="31">
        <v>0</v>
      </c>
      <c r="FC74" s="31">
        <v>0.8</v>
      </c>
      <c r="FD74" s="31">
        <v>0.70000000000000007</v>
      </c>
      <c r="FE74" s="61">
        <v>0.49299999999999999</v>
      </c>
      <c r="FF74" s="16">
        <v>4</v>
      </c>
      <c r="FG74" s="16">
        <v>5850</v>
      </c>
      <c r="FH74" s="50">
        <v>1176.1371791633483</v>
      </c>
      <c r="FI74" s="48">
        <f t="shared" si="39"/>
        <v>7.0699907706040381</v>
      </c>
      <c r="FJ74" s="27">
        <v>-1.3400417380139664</v>
      </c>
      <c r="FK74" s="27">
        <v>-1.0919585076347467</v>
      </c>
      <c r="FL74" s="31">
        <v>6</v>
      </c>
      <c r="FM74" s="30">
        <v>1.6666666666666667</v>
      </c>
      <c r="FN74" s="30">
        <v>0.5</v>
      </c>
      <c r="FO74" s="31">
        <v>10</v>
      </c>
      <c r="FP74" s="31">
        <v>3</v>
      </c>
      <c r="FQ74" s="48">
        <v>-1.0769720464079853</v>
      </c>
      <c r="FR74" s="48">
        <v>8.2194908833844893E-2</v>
      </c>
      <c r="FS74" s="48">
        <v>-6.0200649581374655E-3</v>
      </c>
      <c r="FT74" s="48">
        <v>0.29263741857597181</v>
      </c>
      <c r="FU74" s="48">
        <v>-0.36002365831821059</v>
      </c>
      <c r="FV74" s="31">
        <v>3.0133857132857145</v>
      </c>
      <c r="FW74" s="30">
        <v>1.1424918893125</v>
      </c>
      <c r="FX74" s="31">
        <v>12.59204292255</v>
      </c>
      <c r="FY74" s="31">
        <v>12.074522605444445</v>
      </c>
      <c r="FZ74" s="31">
        <v>11.01246461575</v>
      </c>
      <c r="GA74" s="31"/>
      <c r="GB74" s="31">
        <v>5.7374392500833338</v>
      </c>
      <c r="GC74" s="31">
        <v>52.471795109999995</v>
      </c>
      <c r="GD74" s="31">
        <v>9.2812699214545447</v>
      </c>
      <c r="GE74" s="31">
        <v>61.75306503145454</v>
      </c>
      <c r="GF74" s="31">
        <v>6.8005344357300173</v>
      </c>
      <c r="GG74" s="31">
        <v>71.379780490000002</v>
      </c>
      <c r="GH74" s="21">
        <v>28</v>
      </c>
      <c r="GI74" s="44">
        <v>-0.20042118989041152</v>
      </c>
    </row>
    <row r="75" spans="1:191" ht="14" customHeight="1" x14ac:dyDescent="0.15">
      <c r="A75" s="16" t="s">
        <v>589</v>
      </c>
      <c r="B75" s="21" t="s">
        <v>895</v>
      </c>
      <c r="C75" s="33">
        <v>1.3</v>
      </c>
      <c r="D75" s="20">
        <v>1</v>
      </c>
      <c r="E75" s="20">
        <v>1</v>
      </c>
      <c r="F75" s="20">
        <v>1</v>
      </c>
      <c r="G75" s="20">
        <v>1</v>
      </c>
      <c r="H75" s="31">
        <v>10</v>
      </c>
      <c r="I75" s="31">
        <v>10</v>
      </c>
      <c r="J75" s="31">
        <v>10</v>
      </c>
      <c r="K75" s="31">
        <v>10</v>
      </c>
      <c r="L75" s="31">
        <v>10</v>
      </c>
      <c r="M75" s="31">
        <v>10</v>
      </c>
      <c r="N75" s="31">
        <v>1.02</v>
      </c>
      <c r="O75" s="21">
        <v>72</v>
      </c>
      <c r="P75" s="55">
        <v>15364.349227000001</v>
      </c>
      <c r="Q75" s="57">
        <v>16343.482478</v>
      </c>
      <c r="R75" s="57">
        <v>24599.265234999999</v>
      </c>
      <c r="S75" s="57">
        <v>29547.739223</v>
      </c>
      <c r="T75" s="57">
        <v>25671.714540000001</v>
      </c>
      <c r="U75" s="57">
        <v>31363.52234</v>
      </c>
      <c r="V75" s="55">
        <v>23287.38289094737</v>
      </c>
      <c r="W75" s="50">
        <v>1.3439895881205433</v>
      </c>
      <c r="X75" s="31">
        <v>1.8744623383825816</v>
      </c>
      <c r="Y75" s="17">
        <v>31.133333333333333</v>
      </c>
      <c r="Z75" s="31"/>
      <c r="AA75" s="26">
        <v>28.3</v>
      </c>
      <c r="AB75" s="49">
        <v>0</v>
      </c>
      <c r="AC75" s="49">
        <v>1E-3</v>
      </c>
      <c r="AD75" s="48"/>
      <c r="AE75" s="49">
        <v>1E-3</v>
      </c>
      <c r="AF75" s="55">
        <v>165846.72222222222</v>
      </c>
      <c r="AG75" s="55">
        <f t="shared" si="38"/>
        <v>165846722.22222221</v>
      </c>
      <c r="AH75" s="50">
        <v>2.0709727759806102</v>
      </c>
      <c r="AI75" s="39">
        <v>211.10150131805014</v>
      </c>
      <c r="AJ75" s="39">
        <v>263.03415897841711</v>
      </c>
      <c r="AK75" s="39">
        <v>534.00899387874267</v>
      </c>
      <c r="AL75" s="39">
        <v>336.04821805840328</v>
      </c>
      <c r="AM75" s="40">
        <v>0</v>
      </c>
      <c r="AN75" s="40">
        <v>0</v>
      </c>
      <c r="AO75" s="41">
        <v>0.51550501923827508</v>
      </c>
      <c r="AP75" s="39">
        <f>AVERAGE(AV75,AK75,AN75)</f>
        <v>178.73754836972503</v>
      </c>
      <c r="AQ75" s="40">
        <v>211.10150131805014</v>
      </c>
      <c r="AR75" s="40">
        <v>263.03415897841711</v>
      </c>
      <c r="AS75" s="41">
        <v>534.52449889798095</v>
      </c>
      <c r="AT75" s="39">
        <f>AVERAGE(AI75,AO75,AR75)</f>
        <v>158.21705510523518</v>
      </c>
      <c r="AU75" s="39">
        <v>3</v>
      </c>
      <c r="AV75" s="48">
        <v>2.2036512304324334</v>
      </c>
      <c r="AW75" s="55">
        <f t="shared" si="23"/>
        <v>0</v>
      </c>
      <c r="AX75" s="48">
        <v>2.2036512304324334</v>
      </c>
      <c r="AY75" s="48">
        <v>2.6618894991351345</v>
      </c>
      <c r="AZ75" s="48">
        <v>4.8655407295675683</v>
      </c>
      <c r="BA75" s="56">
        <v>0.27122176117894742</v>
      </c>
      <c r="BB75" s="31">
        <f t="shared" si="34"/>
        <v>0.59767816774203908</v>
      </c>
      <c r="BC75" s="31">
        <f t="shared" si="35"/>
        <v>0.72196235801917741</v>
      </c>
      <c r="BD75" s="31">
        <f t="shared" si="36"/>
        <v>1.3196405257612167</v>
      </c>
      <c r="BE75" s="31">
        <v>1.3196405257612167</v>
      </c>
      <c r="BF75" s="49">
        <v>1.186712E-2</v>
      </c>
      <c r="BG75" s="49">
        <v>1.186712E-2</v>
      </c>
      <c r="BH75" s="49">
        <v>2.18E-2</v>
      </c>
      <c r="BI75" s="49">
        <v>1.186712E-2</v>
      </c>
      <c r="BJ75" s="49">
        <v>1.186712E-2</v>
      </c>
      <c r="BK75" s="16">
        <v>0</v>
      </c>
      <c r="BL75" s="50">
        <v>1.1000000000000001</v>
      </c>
      <c r="BM75" s="16"/>
      <c r="BN75" s="50">
        <v>0</v>
      </c>
      <c r="BO75" s="9">
        <v>0.85199999999999998</v>
      </c>
      <c r="BP75" s="9"/>
      <c r="BQ75" s="53">
        <v>0.24042530600000001</v>
      </c>
      <c r="BR75" s="6">
        <v>7</v>
      </c>
      <c r="BS75" s="11">
        <v>10</v>
      </c>
      <c r="BT75" s="48">
        <v>52.079230734330878</v>
      </c>
      <c r="BU75" s="56">
        <v>1.0549999999999999</v>
      </c>
      <c r="BV75" s="16">
        <v>10</v>
      </c>
      <c r="BW75" s="16">
        <v>8</v>
      </c>
      <c r="BX75" s="16">
        <v>9</v>
      </c>
      <c r="BY75" s="16">
        <v>7</v>
      </c>
      <c r="BZ75" s="16">
        <v>6</v>
      </c>
      <c r="CA75" s="16">
        <v>6</v>
      </c>
      <c r="CB75" s="16">
        <v>6</v>
      </c>
      <c r="CC75" s="16">
        <v>5</v>
      </c>
      <c r="CD75" s="16">
        <v>5</v>
      </c>
      <c r="CE75" s="16">
        <v>5</v>
      </c>
      <c r="CF75" s="16">
        <v>4</v>
      </c>
      <c r="CG75" s="16">
        <v>5</v>
      </c>
      <c r="CH75" s="16">
        <v>5</v>
      </c>
      <c r="CI75" s="16">
        <v>4</v>
      </c>
      <c r="CJ75" s="16">
        <v>4</v>
      </c>
      <c r="CK75" s="49">
        <v>0.8</v>
      </c>
      <c r="CL75" s="54">
        <v>0.86135311614678611</v>
      </c>
      <c r="CM75" s="56">
        <v>1.072655737704918</v>
      </c>
      <c r="CN75" s="56">
        <v>1.0161937347358247</v>
      </c>
      <c r="CO75" s="6">
        <v>4</v>
      </c>
      <c r="CP75" s="14"/>
      <c r="CQ75" s="14"/>
      <c r="CR75" s="4"/>
      <c r="CS75" s="7"/>
      <c r="CT75" s="6"/>
      <c r="CU75" s="6">
        <v>100</v>
      </c>
      <c r="CV75" s="9"/>
      <c r="CW75" s="13">
        <v>91.3</v>
      </c>
      <c r="CX75" s="13">
        <v>92.76</v>
      </c>
      <c r="CY75" s="9">
        <v>0.98426045709357468</v>
      </c>
      <c r="CZ75" s="34">
        <v>33</v>
      </c>
      <c r="DA75" s="9">
        <f>DB75/(100-DB75)</f>
        <v>0.4520110352838681</v>
      </c>
      <c r="DB75" s="13">
        <v>31.13</v>
      </c>
      <c r="DC75" s="13">
        <v>70.777529999999999</v>
      </c>
      <c r="DD75" s="13">
        <v>82.269760000000005</v>
      </c>
      <c r="DE75" s="9">
        <v>0.86031039837724088</v>
      </c>
      <c r="DF75" s="16">
        <v>0</v>
      </c>
      <c r="DG75" s="16">
        <v>0</v>
      </c>
      <c r="DH75" s="16">
        <v>0</v>
      </c>
      <c r="DI75" s="16">
        <v>0</v>
      </c>
      <c r="DJ75" s="16">
        <v>0</v>
      </c>
      <c r="DK75" s="16">
        <v>0</v>
      </c>
      <c r="DL75" s="16">
        <v>0</v>
      </c>
      <c r="DM75" s="16">
        <v>0</v>
      </c>
      <c r="DN75" s="16">
        <v>1</v>
      </c>
      <c r="DO75" s="16">
        <v>0</v>
      </c>
      <c r="DP75" s="16">
        <v>0</v>
      </c>
      <c r="DQ75" s="16">
        <v>0</v>
      </c>
      <c r="DR75" s="16">
        <v>0</v>
      </c>
      <c r="DS75" s="16">
        <v>0</v>
      </c>
      <c r="DT75" s="16">
        <v>0</v>
      </c>
      <c r="DU75" s="16">
        <v>0</v>
      </c>
      <c r="DV75" s="16">
        <v>0</v>
      </c>
      <c r="DW75" s="16">
        <v>0</v>
      </c>
      <c r="DX75" s="16">
        <v>0</v>
      </c>
      <c r="DY75" s="16">
        <v>0</v>
      </c>
      <c r="DZ75" s="3" t="s">
        <v>399</v>
      </c>
      <c r="EA75" s="3" t="s">
        <v>95</v>
      </c>
      <c r="EB75" s="50">
        <v>80.081555945945951</v>
      </c>
      <c r="EC75" s="55">
        <v>80081555.945945948</v>
      </c>
      <c r="ED75" s="55">
        <v>82469400</v>
      </c>
      <c r="EE75" s="57">
        <v>42138465.330842406</v>
      </c>
      <c r="EF75" s="57">
        <v>40330934.669157594</v>
      </c>
      <c r="EG75" s="55">
        <v>39064247.516896553</v>
      </c>
      <c r="EH75" s="21">
        <v>10597900</v>
      </c>
      <c r="EI75" s="57">
        <v>4949219.3</v>
      </c>
      <c r="EJ75" s="57">
        <v>5648680.6999999993</v>
      </c>
      <c r="EK75" s="59">
        <v>12.9</v>
      </c>
      <c r="EL75" s="60">
        <v>0.46700000000000003</v>
      </c>
      <c r="EM75" s="56">
        <v>0.53299999999999992</v>
      </c>
      <c r="EN75" s="30">
        <f>EK75*EL75</f>
        <v>6.0243000000000002</v>
      </c>
      <c r="EO75" s="30">
        <f>EK75*EM75</f>
        <v>6.8756999999999993</v>
      </c>
      <c r="EP75" s="57">
        <f t="shared" si="40"/>
        <v>37189246.030842409</v>
      </c>
      <c r="EQ75" s="57">
        <f t="shared" si="40"/>
        <v>34682253.969157591</v>
      </c>
      <c r="ER75" s="56">
        <f>EP75/EQ75</f>
        <v>1.0722845771187262</v>
      </c>
      <c r="ES75" s="31">
        <v>68</v>
      </c>
      <c r="ET75" s="31">
        <v>3.6999999999999997</v>
      </c>
      <c r="EU75" s="18">
        <v>5</v>
      </c>
      <c r="EV75" s="55">
        <v>0</v>
      </c>
      <c r="EW75" s="55">
        <v>0</v>
      </c>
      <c r="EX75" s="55">
        <v>0</v>
      </c>
      <c r="EY75" s="55">
        <v>0</v>
      </c>
      <c r="EZ75" s="31">
        <v>0</v>
      </c>
      <c r="FA75" s="31">
        <v>0</v>
      </c>
      <c r="FB75" s="31">
        <v>0</v>
      </c>
      <c r="FC75" s="31">
        <v>28.299999999999997</v>
      </c>
      <c r="FD75" s="31">
        <v>0</v>
      </c>
      <c r="FE75" s="61">
        <v>0.111</v>
      </c>
      <c r="FF75" s="16">
        <v>0</v>
      </c>
      <c r="FG75" s="16">
        <v>0</v>
      </c>
      <c r="FH75" s="50">
        <v>0.1</v>
      </c>
      <c r="FI75" s="48">
        <f t="shared" si="39"/>
        <v>-2.3025850929940455</v>
      </c>
      <c r="FJ75" s="27">
        <v>1.0164811971865195</v>
      </c>
      <c r="FK75" s="27">
        <v>0.98272151836236432</v>
      </c>
      <c r="FL75" s="31">
        <v>9</v>
      </c>
      <c r="FM75" s="30">
        <v>1.6666666666666667</v>
      </c>
      <c r="FN75" s="30">
        <v>1</v>
      </c>
      <c r="FO75" s="31">
        <v>15</v>
      </c>
      <c r="FP75" s="31">
        <v>9</v>
      </c>
      <c r="FQ75" s="48">
        <v>0.80265502616216045</v>
      </c>
      <c r="FR75" s="48">
        <v>-0.24261985149285403</v>
      </c>
      <c r="FS75" s="48">
        <v>-0.37661943954861482</v>
      </c>
      <c r="FT75" s="48">
        <v>-0.41487416095503815</v>
      </c>
      <c r="FU75" s="48">
        <v>0.15025261850560359</v>
      </c>
      <c r="FV75" s="31">
        <v>1.5922023402000001</v>
      </c>
      <c r="FW75" s="30">
        <v>0.83242661973684207</v>
      </c>
      <c r="FX75" s="31">
        <v>19.105548484000003</v>
      </c>
      <c r="FY75" s="31">
        <v>11.397890164444444</v>
      </c>
      <c r="FZ75" s="31">
        <v>11.271300399285716</v>
      </c>
      <c r="GA75" s="31"/>
      <c r="GB75" s="31"/>
      <c r="GC75" s="31">
        <v>21.041521014285713</v>
      </c>
      <c r="GD75" s="31">
        <v>16.806912670714286</v>
      </c>
      <c r="GE75" s="31">
        <v>37.848433685000003</v>
      </c>
      <c r="GF75" s="31">
        <v>4.2660106570607947</v>
      </c>
      <c r="GG75" s="31">
        <v>79.30512195</v>
      </c>
      <c r="GH75" s="21">
        <v>3.9</v>
      </c>
      <c r="GI75" s="44">
        <v>1.7450199359286036</v>
      </c>
    </row>
    <row r="76" spans="1:191" ht="14" customHeight="1" x14ac:dyDescent="0.15">
      <c r="A76" s="16" t="s">
        <v>580</v>
      </c>
      <c r="B76" s="21" t="s">
        <v>896</v>
      </c>
      <c r="C76" s="33">
        <v>4.2297297297297298</v>
      </c>
      <c r="D76" s="20">
        <v>1.5</v>
      </c>
      <c r="E76" s="20">
        <v>1.5</v>
      </c>
      <c r="F76" s="20">
        <v>1.5</v>
      </c>
      <c r="G76" s="20">
        <v>1.5</v>
      </c>
      <c r="H76" s="31">
        <v>-0.65</v>
      </c>
      <c r="I76" s="31">
        <v>-0.84210526315789469</v>
      </c>
      <c r="J76" s="31">
        <v>8</v>
      </c>
      <c r="K76" s="31">
        <v>8</v>
      </c>
      <c r="L76" s="31">
        <v>8</v>
      </c>
      <c r="M76" s="31">
        <v>8</v>
      </c>
      <c r="N76" s="31">
        <v>4.24</v>
      </c>
      <c r="O76" s="21">
        <v>0</v>
      </c>
      <c r="P76" s="55">
        <v>1235.9592580999999</v>
      </c>
      <c r="Q76" s="57">
        <v>1687.7152939</v>
      </c>
      <c r="R76" s="57">
        <v>1258.5019566999999</v>
      </c>
      <c r="S76" s="57">
        <v>1530.0945658000001</v>
      </c>
      <c r="T76" s="57">
        <v>896.54992570000002</v>
      </c>
      <c r="U76" s="57">
        <v>1192.8358020000001</v>
      </c>
      <c r="V76" s="55">
        <v>1302.4424759052633</v>
      </c>
      <c r="W76" s="50">
        <v>1.9217986286268882</v>
      </c>
      <c r="X76" s="31">
        <v>-6.0748409698605219E-2</v>
      </c>
      <c r="Y76" s="17"/>
      <c r="Z76" s="31">
        <v>10.410150147833333</v>
      </c>
      <c r="AA76" s="26">
        <v>42.8</v>
      </c>
      <c r="AB76" s="49">
        <v>7.8757727E-2</v>
      </c>
      <c r="AC76" s="49">
        <v>7.8757727E-2</v>
      </c>
      <c r="AD76" s="48">
        <v>7.7088994141351357</v>
      </c>
      <c r="AE76" s="48">
        <v>7.7088994141351357</v>
      </c>
      <c r="AF76" s="55">
        <v>4440.833333333333</v>
      </c>
      <c r="AG76" s="55">
        <f t="shared" si="38"/>
        <v>4440833.333333333</v>
      </c>
      <c r="AH76" s="50">
        <v>0.28765150080211632</v>
      </c>
      <c r="AI76" s="39">
        <v>0</v>
      </c>
      <c r="AJ76" s="39">
        <v>0</v>
      </c>
      <c r="AK76" s="39">
        <v>0</v>
      </c>
      <c r="AL76" s="39">
        <v>0</v>
      </c>
      <c r="AM76" s="40">
        <v>5.8144086841525935</v>
      </c>
      <c r="AN76" s="40">
        <v>4.1064174460180816</v>
      </c>
      <c r="AO76" s="41">
        <v>4.5125014120596845</v>
      </c>
      <c r="AP76" s="39">
        <f>AVERAGE(AV76,AK76,AN76)</f>
        <v>2.8716671975926942</v>
      </c>
      <c r="AQ76" s="40">
        <v>5.8144086841525935</v>
      </c>
      <c r="AR76" s="40">
        <v>4.1064174460180816</v>
      </c>
      <c r="AS76" s="41">
        <v>4.5125014120596845</v>
      </c>
      <c r="AT76" s="39">
        <f>AVERAGE(AI76,AO76,AR76)</f>
        <v>2.8729729526925887</v>
      </c>
      <c r="AU76" s="39">
        <v>3</v>
      </c>
      <c r="AV76" s="48">
        <v>4.5085841467600005</v>
      </c>
      <c r="AW76" s="55">
        <f t="shared" si="23"/>
        <v>0</v>
      </c>
      <c r="AX76" s="48">
        <v>4.5085841467600005</v>
      </c>
      <c r="AY76" s="48">
        <v>12.192361957640001</v>
      </c>
      <c r="AZ76" s="48">
        <v>16.700946104400003</v>
      </c>
      <c r="BA76" s="56">
        <v>0.22302285905789471</v>
      </c>
      <c r="BB76" s="31">
        <f t="shared" si="34"/>
        <v>1.005517326713514</v>
      </c>
      <c r="BC76" s="31">
        <f t="shared" si="35"/>
        <v>2.7191754224615829</v>
      </c>
      <c r="BD76" s="31">
        <f t="shared" si="36"/>
        <v>3.7246927491750976</v>
      </c>
      <c r="BE76" s="31">
        <v>11.433592163310234</v>
      </c>
      <c r="BF76" s="49">
        <v>6.3287279999999996E-3</v>
      </c>
      <c r="BG76" s="49">
        <v>6.3287279999999996E-3</v>
      </c>
      <c r="BH76" s="49">
        <v>0.2109</v>
      </c>
      <c r="BI76" s="49">
        <v>8.5086455000000005E-2</v>
      </c>
      <c r="BJ76" s="49">
        <v>8.5086455000000005E-2</v>
      </c>
      <c r="BK76" s="16">
        <v>1</v>
      </c>
      <c r="BL76" s="50">
        <v>26.2</v>
      </c>
      <c r="BM76" s="16">
        <v>34.299999999999997</v>
      </c>
      <c r="BN76" s="50">
        <v>2.2217556338928706</v>
      </c>
      <c r="BO76" s="9"/>
      <c r="BP76" s="9">
        <v>0.70899999999999996</v>
      </c>
      <c r="BQ76" s="53">
        <v>0.72913937799999995</v>
      </c>
      <c r="BR76" s="6">
        <v>114</v>
      </c>
      <c r="BS76" s="11">
        <v>130</v>
      </c>
      <c r="BT76" s="48">
        <v>49.453027077369079</v>
      </c>
      <c r="BU76" s="56">
        <v>1.05</v>
      </c>
      <c r="BV76" s="16">
        <v>125</v>
      </c>
      <c r="BW76" s="16">
        <v>111</v>
      </c>
      <c r="BX76" s="16">
        <v>118</v>
      </c>
      <c r="BY76" s="16">
        <v>117</v>
      </c>
      <c r="BZ76" s="16">
        <v>104</v>
      </c>
      <c r="CA76" s="16">
        <v>110</v>
      </c>
      <c r="CB76" s="16">
        <v>117</v>
      </c>
      <c r="CC76" s="16">
        <v>104</v>
      </c>
      <c r="CD76" s="16">
        <v>111</v>
      </c>
      <c r="CE76" s="16">
        <v>93</v>
      </c>
      <c r="CF76" s="16">
        <v>82</v>
      </c>
      <c r="CG76" s="16">
        <v>88</v>
      </c>
      <c r="CH76" s="16">
        <v>81</v>
      </c>
      <c r="CI76" s="16">
        <v>71</v>
      </c>
      <c r="CJ76" s="16">
        <v>76</v>
      </c>
      <c r="CK76" s="49">
        <v>0.87654320987654322</v>
      </c>
      <c r="CL76" s="54">
        <v>0.97001460865896727</v>
      </c>
      <c r="CM76" s="56">
        <v>1.0333060971933552</v>
      </c>
      <c r="CN76" s="56">
        <v>1.0081393508474068</v>
      </c>
      <c r="CO76" s="6">
        <v>560</v>
      </c>
      <c r="CP76" s="14">
        <v>560</v>
      </c>
      <c r="CQ76" s="14">
        <v>350</v>
      </c>
      <c r="CR76" s="4">
        <v>64</v>
      </c>
      <c r="CS76" s="7">
        <v>23.5</v>
      </c>
      <c r="CT76" s="6">
        <v>90</v>
      </c>
      <c r="CU76" s="6">
        <v>57</v>
      </c>
      <c r="CV76" s="9">
        <v>0.78680820046411493</v>
      </c>
      <c r="CW76" s="13">
        <v>33.9</v>
      </c>
      <c r="CX76" s="13">
        <v>83.14</v>
      </c>
      <c r="CY76" s="9">
        <v>0.40774597065191243</v>
      </c>
      <c r="CZ76" s="34">
        <v>16</v>
      </c>
      <c r="DA76" s="9">
        <v>0.09</v>
      </c>
      <c r="DB76" s="13">
        <v>7.89</v>
      </c>
      <c r="DC76" s="13">
        <v>75.178510000000003</v>
      </c>
      <c r="DD76" s="13">
        <v>75.616339999999994</v>
      </c>
      <c r="DE76" s="9">
        <v>0.99420984935266643</v>
      </c>
      <c r="DF76" s="16">
        <v>0</v>
      </c>
      <c r="DG76" s="16">
        <v>0</v>
      </c>
      <c r="DH76" s="16">
        <v>0</v>
      </c>
      <c r="DI76" s="16">
        <v>0</v>
      </c>
      <c r="DJ76" s="16">
        <v>0</v>
      </c>
      <c r="DK76" s="16">
        <v>0</v>
      </c>
      <c r="DL76" s="16">
        <v>0</v>
      </c>
      <c r="DM76" s="16">
        <v>0</v>
      </c>
      <c r="DN76" s="16">
        <v>0</v>
      </c>
      <c r="DO76" s="16">
        <v>0</v>
      </c>
      <c r="DP76" s="16">
        <v>0</v>
      </c>
      <c r="DQ76" s="16">
        <v>1</v>
      </c>
      <c r="DR76" s="16">
        <v>0</v>
      </c>
      <c r="DS76" s="16">
        <v>0</v>
      </c>
      <c r="DT76" s="16">
        <v>0</v>
      </c>
      <c r="DU76" s="16">
        <v>0</v>
      </c>
      <c r="DV76" s="16">
        <v>1</v>
      </c>
      <c r="DW76" s="16">
        <v>0</v>
      </c>
      <c r="DX76" s="16">
        <v>0</v>
      </c>
      <c r="DY76" s="16">
        <v>0</v>
      </c>
      <c r="DZ76" s="3" t="s">
        <v>400</v>
      </c>
      <c r="EA76" s="3" t="s">
        <v>400</v>
      </c>
      <c r="EB76" s="50">
        <v>15.438241486486486</v>
      </c>
      <c r="EC76" s="55">
        <v>15438241.486486487</v>
      </c>
      <c r="ED76" s="55">
        <v>21915168</v>
      </c>
      <c r="EE76" s="57">
        <v>10812013.000608865</v>
      </c>
      <c r="EF76" s="57">
        <v>11103154.999391135</v>
      </c>
      <c r="EG76" s="55">
        <v>7133370.3567586206</v>
      </c>
      <c r="EH76" s="21">
        <v>1669300</v>
      </c>
      <c r="EI76" s="57">
        <v>697767.4</v>
      </c>
      <c r="EJ76" s="57">
        <v>971532.60000000009</v>
      </c>
      <c r="EK76" s="59">
        <v>7.6</v>
      </c>
      <c r="EL76" s="60">
        <v>0.41799999999999998</v>
      </c>
      <c r="EM76" s="56">
        <v>0.58200000000000007</v>
      </c>
      <c r="EN76" s="30">
        <f>EK76*EL76</f>
        <v>3.1767999999999996</v>
      </c>
      <c r="EO76" s="30">
        <f>EK76*EM76</f>
        <v>4.4232000000000005</v>
      </c>
      <c r="EP76" s="57">
        <f t="shared" si="40"/>
        <v>10114245.600608865</v>
      </c>
      <c r="EQ76" s="57">
        <f t="shared" si="40"/>
        <v>10131622.399391135</v>
      </c>
      <c r="ER76" s="56">
        <f>EP76/EQ76</f>
        <v>0.99828489474861259</v>
      </c>
      <c r="ES76" s="31">
        <v>68.8</v>
      </c>
      <c r="ET76" s="31">
        <v>15.9</v>
      </c>
      <c r="EU76" s="18">
        <v>15.9</v>
      </c>
      <c r="EV76" s="55">
        <v>0</v>
      </c>
      <c r="EW76" s="55">
        <v>0</v>
      </c>
      <c r="EX76" s="55">
        <v>0</v>
      </c>
      <c r="EY76" s="55">
        <v>0</v>
      </c>
      <c r="EZ76" s="31">
        <v>0</v>
      </c>
      <c r="FA76" s="31">
        <v>0</v>
      </c>
      <c r="FB76" s="31">
        <v>0</v>
      </c>
      <c r="FC76" s="31">
        <v>9.1999999999999993</v>
      </c>
      <c r="FD76" s="31">
        <v>6.1</v>
      </c>
      <c r="FE76" s="61">
        <v>0.874</v>
      </c>
      <c r="FF76" s="16">
        <v>2</v>
      </c>
      <c r="FG76" s="16">
        <v>2000</v>
      </c>
      <c r="FH76" s="50">
        <v>129.54843346314115</v>
      </c>
      <c r="FI76" s="48">
        <f t="shared" si="39"/>
        <v>4.8640548147940681</v>
      </c>
      <c r="FJ76" s="27">
        <v>-0.12185619263452607</v>
      </c>
      <c r="FK76" s="27">
        <v>-7.4863869769313911E-3</v>
      </c>
      <c r="FL76" s="31">
        <v>2</v>
      </c>
      <c r="FM76" s="30">
        <v>1</v>
      </c>
      <c r="FN76" s="30">
        <v>0</v>
      </c>
      <c r="FO76" s="31">
        <v>2</v>
      </c>
      <c r="FP76" s="31">
        <v>0.1</v>
      </c>
      <c r="FQ76" s="48">
        <v>-0.63458171495170168</v>
      </c>
      <c r="FR76" s="48">
        <v>0.51528125593611018</v>
      </c>
      <c r="FS76" s="48">
        <v>0.58693893438662637</v>
      </c>
      <c r="FT76" s="48">
        <v>0.63460134868262663</v>
      </c>
      <c r="FU76" s="48">
        <v>0.21895068741534604</v>
      </c>
      <c r="FV76" s="31">
        <v>0.68585446454999999</v>
      </c>
      <c r="FW76" s="30">
        <v>0.11248686916666667</v>
      </c>
      <c r="FX76" s="31">
        <v>11.459494365999999</v>
      </c>
      <c r="FY76" s="31">
        <v>20.430390752499999</v>
      </c>
      <c r="FZ76" s="31">
        <v>17.663118310833333</v>
      </c>
      <c r="GA76" s="31">
        <v>5.7317014330000013</v>
      </c>
      <c r="GB76" s="31">
        <v>24.185589874166663</v>
      </c>
      <c r="GC76" s="31">
        <v>30.96434474916666</v>
      </c>
      <c r="GD76" s="31">
        <v>19.930845726666668</v>
      </c>
      <c r="GE76" s="31">
        <v>50.895190475833331</v>
      </c>
      <c r="GF76" s="31">
        <v>8.9896777082704187</v>
      </c>
      <c r="GG76" s="31">
        <v>56.533878049999998</v>
      </c>
      <c r="GH76" s="21">
        <v>55.4</v>
      </c>
      <c r="GI76" s="44">
        <v>-3.1224382167323379E-2</v>
      </c>
    </row>
    <row r="77" spans="1:191" ht="14" customHeight="1" x14ac:dyDescent="0.15">
      <c r="A77" s="16" t="s">
        <v>734</v>
      </c>
      <c r="B77" s="21" t="s">
        <v>897</v>
      </c>
      <c r="C77" s="33"/>
      <c r="D77" s="20"/>
      <c r="E77" s="20"/>
      <c r="F77" s="20"/>
      <c r="G77" s="20"/>
      <c r="H77" s="31"/>
      <c r="I77" s="31"/>
      <c r="J77" s="31"/>
      <c r="K77" s="31"/>
      <c r="L77" s="31"/>
      <c r="M77" s="31"/>
      <c r="N77" s="31"/>
      <c r="O77" s="21"/>
      <c r="P77" s="55"/>
      <c r="Q77" s="57"/>
      <c r="R77" s="57"/>
      <c r="S77" s="57"/>
      <c r="T77" s="57"/>
      <c r="U77" s="57"/>
      <c r="V77" s="55"/>
      <c r="W77" s="50"/>
      <c r="X77" s="31"/>
      <c r="Y77" s="17">
        <v>15.8375</v>
      </c>
      <c r="Z77" s="31"/>
      <c r="AA77" s="26"/>
      <c r="AD77" s="48"/>
      <c r="AE77" s="49">
        <v>1E-3</v>
      </c>
      <c r="AF77" s="55">
        <v>0</v>
      </c>
      <c r="AG77" s="55">
        <f t="shared" si="38"/>
        <v>0</v>
      </c>
      <c r="AH77" s="50">
        <v>0</v>
      </c>
      <c r="AI77" s="39"/>
      <c r="AJ77" s="39"/>
      <c r="AK77" s="39"/>
      <c r="AL77" s="39"/>
      <c r="AM77" s="40"/>
      <c r="AN77" s="40"/>
      <c r="AO77" s="41"/>
      <c r="AP77" s="39"/>
      <c r="AQ77" s="40"/>
      <c r="AR77" s="40"/>
      <c r="AS77" s="41"/>
      <c r="AT77" s="39"/>
      <c r="AU77" s="39"/>
      <c r="AV77" s="48"/>
      <c r="AW77" s="55"/>
      <c r="AX77" s="48"/>
      <c r="AY77" s="48"/>
      <c r="AZ77" s="48"/>
      <c r="BA77" s="56"/>
      <c r="BB77" s="31"/>
      <c r="BC77" s="31"/>
      <c r="BD77" s="31"/>
      <c r="BE77" s="31"/>
      <c r="BH77" s="49"/>
      <c r="BK77" s="16">
        <v>0</v>
      </c>
      <c r="BM77" s="16"/>
      <c r="BN77" s="50">
        <v>0</v>
      </c>
      <c r="BO77" s="9"/>
      <c r="BP77" s="9"/>
      <c r="BQ77" s="53"/>
      <c r="BR77" s="6"/>
      <c r="BS77" s="11"/>
      <c r="BU77" s="56"/>
      <c r="BV77" s="16"/>
      <c r="BW77" s="16"/>
      <c r="BX77" s="16"/>
      <c r="BY77" s="16"/>
      <c r="BZ77" s="16"/>
      <c r="CA77" s="16"/>
      <c r="CB77" s="16"/>
      <c r="CC77" s="16"/>
      <c r="CD77" s="16"/>
      <c r="CE77" s="16"/>
      <c r="CF77" s="16"/>
      <c r="CG77" s="16"/>
      <c r="CH77" s="16"/>
      <c r="CI77" s="16"/>
      <c r="CJ77" s="16"/>
      <c r="CK77" s="49"/>
      <c r="CL77" s="49"/>
      <c r="CM77" s="56"/>
      <c r="CN77" s="56"/>
      <c r="CO77" s="6"/>
      <c r="CP77" s="14"/>
      <c r="CQ77" s="14"/>
      <c r="CR77" s="4"/>
      <c r="CS77" s="7"/>
      <c r="CT77" s="6"/>
      <c r="CU77" s="6"/>
      <c r="CV77" s="9"/>
      <c r="CW77" s="13"/>
      <c r="CX77" s="13"/>
      <c r="CY77" s="9"/>
      <c r="CZ77" s="34"/>
      <c r="DA77" s="9"/>
      <c r="DB77" s="13"/>
      <c r="DC77" s="13"/>
      <c r="DD77" s="13"/>
      <c r="DE77" s="9"/>
      <c r="DF77" s="16">
        <v>0</v>
      </c>
      <c r="DG77" s="16">
        <v>0</v>
      </c>
      <c r="DH77" s="16">
        <v>0</v>
      </c>
      <c r="DI77" s="16">
        <v>0</v>
      </c>
      <c r="DJ77" s="16">
        <v>0</v>
      </c>
      <c r="DK77" s="16">
        <v>0</v>
      </c>
      <c r="DL77" s="16">
        <v>0</v>
      </c>
      <c r="DM77" s="16">
        <v>0</v>
      </c>
      <c r="DN77" s="16">
        <v>1</v>
      </c>
      <c r="DO77" s="16">
        <v>0</v>
      </c>
      <c r="DP77" s="16">
        <v>1</v>
      </c>
      <c r="DQ77" s="16">
        <v>0</v>
      </c>
      <c r="DR77" s="16">
        <v>0</v>
      </c>
      <c r="DS77" s="16">
        <v>0</v>
      </c>
      <c r="DT77" s="16">
        <v>0</v>
      </c>
      <c r="DU77" s="16">
        <v>0</v>
      </c>
      <c r="DV77" s="16">
        <v>1</v>
      </c>
      <c r="DW77" s="16">
        <v>0</v>
      </c>
      <c r="DX77" s="16">
        <v>0</v>
      </c>
      <c r="DY77" s="16">
        <v>0</v>
      </c>
      <c r="DZ77" s="3" t="s">
        <v>399</v>
      </c>
      <c r="EA77" s="3" t="s">
        <v>96</v>
      </c>
      <c r="EB77" s="50">
        <v>2.8323594594594593E-2</v>
      </c>
      <c r="EC77" s="55">
        <v>28323.594594594593</v>
      </c>
      <c r="ED77" s="55">
        <v>30714</v>
      </c>
      <c r="EE77" s="57"/>
      <c r="EF77" s="57"/>
      <c r="EG77" s="55"/>
      <c r="EH77" s="21"/>
      <c r="EI77" s="57"/>
      <c r="EJ77" s="57"/>
      <c r="EK77" s="59"/>
      <c r="EL77" s="60"/>
      <c r="EM77" s="56"/>
      <c r="EN77" s="30"/>
      <c r="EO77" s="30"/>
      <c r="EP77" s="57"/>
      <c r="EQ77" s="57"/>
      <c r="ER77" s="56"/>
      <c r="ES77" s="31">
        <v>88.3</v>
      </c>
      <c r="ET77" s="31">
        <v>4</v>
      </c>
      <c r="EU77" s="18">
        <v>4</v>
      </c>
      <c r="EV77" s="55">
        <v>0</v>
      </c>
      <c r="EW77" s="55">
        <v>0</v>
      </c>
      <c r="EX77" s="55">
        <v>0</v>
      </c>
      <c r="EY77" s="55">
        <v>0</v>
      </c>
      <c r="EZ77" s="31">
        <v>1.7999999999999998</v>
      </c>
      <c r="FA77" s="31">
        <v>0</v>
      </c>
      <c r="FB77" s="31">
        <v>2.1</v>
      </c>
      <c r="FC77" s="31">
        <v>0</v>
      </c>
      <c r="FD77" s="31">
        <v>2.9000000000000004</v>
      </c>
      <c r="FE77" s="61"/>
      <c r="FF77" s="16">
        <v>0</v>
      </c>
      <c r="FG77" s="16">
        <v>0</v>
      </c>
      <c r="FH77" s="50">
        <v>0.1</v>
      </c>
      <c r="FI77" s="48">
        <f t="shared" si="39"/>
        <v>-2.3025850929940455</v>
      </c>
      <c r="FJ77" s="27"/>
      <c r="FK77" s="27"/>
      <c r="FL77" s="31">
        <v>0.1</v>
      </c>
      <c r="FM77" s="30">
        <v>0</v>
      </c>
      <c r="FN77" s="30">
        <v>0</v>
      </c>
      <c r="FO77" s="31">
        <v>0.1</v>
      </c>
      <c r="FP77" s="31">
        <v>0.1</v>
      </c>
      <c r="FQ77" s="48">
        <v>0.80265502616216045</v>
      </c>
      <c r="FR77" s="48">
        <v>0.72099727080968612</v>
      </c>
      <c r="FS77" s="48">
        <v>0.7277666967310078</v>
      </c>
      <c r="FT77" s="48">
        <v>0.63460134868262663</v>
      </c>
      <c r="FU77" s="48">
        <v>0.72150508559637028</v>
      </c>
      <c r="FV77" s="31"/>
      <c r="FW77" s="30"/>
      <c r="FX77" s="31"/>
      <c r="FY77" s="31"/>
      <c r="FZ77" s="31"/>
      <c r="GA77" s="31"/>
      <c r="GB77" s="31"/>
      <c r="GC77" s="31"/>
      <c r="GD77" s="31"/>
      <c r="GE77" s="31"/>
      <c r="GF77" s="31"/>
      <c r="GG77" s="31"/>
      <c r="GH77" s="21"/>
      <c r="GI77" s="44"/>
    </row>
    <row r="78" spans="1:191" ht="14" customHeight="1" x14ac:dyDescent="0.15">
      <c r="A78" s="16" t="s">
        <v>451</v>
      </c>
      <c r="B78" s="21" t="s">
        <v>898</v>
      </c>
      <c r="C78" s="33">
        <v>2</v>
      </c>
      <c r="D78" s="20">
        <v>1.5</v>
      </c>
      <c r="E78" s="20">
        <v>1.5</v>
      </c>
      <c r="F78" s="20">
        <v>1.5</v>
      </c>
      <c r="G78" s="20">
        <v>1.5</v>
      </c>
      <c r="H78" s="31">
        <v>7.5250000000000004</v>
      </c>
      <c r="I78" s="31">
        <v>8.2894736842105257</v>
      </c>
      <c r="J78" s="31">
        <v>10</v>
      </c>
      <c r="K78" s="31">
        <v>10</v>
      </c>
      <c r="L78" s="31">
        <v>10</v>
      </c>
      <c r="M78" s="31">
        <v>10</v>
      </c>
      <c r="N78" s="31">
        <v>2.8299999999999996</v>
      </c>
      <c r="O78" s="21">
        <v>68</v>
      </c>
      <c r="P78" s="55">
        <v>12102.163796999999</v>
      </c>
      <c r="Q78" s="57">
        <v>14322.908652</v>
      </c>
      <c r="R78" s="57">
        <v>17022.204025999999</v>
      </c>
      <c r="S78" s="57">
        <v>25467.060151999998</v>
      </c>
      <c r="T78" s="57">
        <v>17489.73371</v>
      </c>
      <c r="U78" s="57">
        <v>24640.491290000002</v>
      </c>
      <c r="V78" s="55">
        <v>18019.907982368419</v>
      </c>
      <c r="W78" s="50">
        <v>2.3114903606266761</v>
      </c>
      <c r="X78" s="31">
        <v>1.9042690302679082</v>
      </c>
      <c r="Y78" s="17">
        <v>22.466666666666669</v>
      </c>
      <c r="Z78" s="31">
        <v>6.3932068898124994</v>
      </c>
      <c r="AA78" s="26">
        <v>34.299999999999997</v>
      </c>
      <c r="AB78" s="49">
        <v>0</v>
      </c>
      <c r="AC78" s="49">
        <v>1E-3</v>
      </c>
      <c r="AD78" s="48"/>
      <c r="AE78" s="49">
        <v>1E-3</v>
      </c>
      <c r="AF78" s="55">
        <v>7363.3888888888887</v>
      </c>
      <c r="AG78" s="55">
        <f t="shared" si="38"/>
        <v>7363388.888888889</v>
      </c>
      <c r="AH78" s="50">
        <v>0.72174287402720039</v>
      </c>
      <c r="AI78" s="39">
        <v>123.88681768986852</v>
      </c>
      <c r="AJ78" s="39">
        <v>32.717105472690207</v>
      </c>
      <c r="AK78" s="39">
        <v>306.82016038146833</v>
      </c>
      <c r="AL78" s="39">
        <v>154.47469451467569</v>
      </c>
      <c r="AM78" s="40">
        <v>47.073471030955247</v>
      </c>
      <c r="AN78" s="40">
        <v>21.384170613481562</v>
      </c>
      <c r="AO78" s="41">
        <v>97.771699425934713</v>
      </c>
      <c r="AP78" s="39">
        <f>AVERAGE(AV78,AK78,AN78)</f>
        <v>112.36124284535266</v>
      </c>
      <c r="AQ78" s="40">
        <v>170.96028872082377</v>
      </c>
      <c r="AR78" s="40">
        <v>54.101276086171765</v>
      </c>
      <c r="AS78" s="41">
        <v>404.59185980740301</v>
      </c>
      <c r="AT78" s="39">
        <f>AVERAGE(AI78,AO78,AR78)</f>
        <v>91.91993106732501</v>
      </c>
      <c r="AU78" s="39">
        <v>3</v>
      </c>
      <c r="AV78" s="48">
        <v>8.8793975411081085</v>
      </c>
      <c r="AW78" s="55">
        <f>IF(AH78=0,1,0)</f>
        <v>0</v>
      </c>
      <c r="AX78" s="48">
        <v>8.8793975411081085</v>
      </c>
      <c r="AY78" s="48">
        <v>8.0574198622702706</v>
      </c>
      <c r="AZ78" s="48">
        <v>16.936817403378377</v>
      </c>
      <c r="BA78" s="56">
        <v>0.19364579218157899</v>
      </c>
      <c r="BB78" s="31">
        <f>AX78*$BA78</f>
        <v>1.7194579709430442</v>
      </c>
      <c r="BC78" s="31">
        <f>AY78*$BA78</f>
        <v>1.5602854521689156</v>
      </c>
      <c r="BD78" s="31">
        <f>AZ78*$BA78</f>
        <v>3.2797434231119595</v>
      </c>
      <c r="BE78" s="31">
        <v>3.2797434231119595</v>
      </c>
      <c r="BF78" s="49">
        <v>7.9422920000000001E-3</v>
      </c>
      <c r="BG78" s="49">
        <v>7.9422920000000001E-3</v>
      </c>
      <c r="BH78" s="49">
        <v>4.0899999999999999E-2</v>
      </c>
      <c r="BI78" s="49">
        <v>7.9422920000000001E-3</v>
      </c>
      <c r="BJ78" s="49">
        <v>7.9422920000000001E-3</v>
      </c>
      <c r="BK78" s="16">
        <v>1</v>
      </c>
      <c r="BL78" s="50">
        <v>7728.8</v>
      </c>
      <c r="BM78" s="16">
        <v>12602.500000000004</v>
      </c>
      <c r="BN78" s="50">
        <v>1235.2688017949188</v>
      </c>
      <c r="BO78" s="9">
        <v>0.67700000000000005</v>
      </c>
      <c r="BP78" s="9"/>
      <c r="BQ78" s="53">
        <v>0.31704412300000001</v>
      </c>
      <c r="BR78" s="6">
        <v>23</v>
      </c>
      <c r="BS78" s="11">
        <v>22</v>
      </c>
      <c r="BT78" s="48">
        <v>50.85506137607689</v>
      </c>
      <c r="BU78" s="56">
        <v>1.0669999999999999</v>
      </c>
      <c r="BV78" s="16">
        <v>11</v>
      </c>
      <c r="BW78" s="16">
        <v>10</v>
      </c>
      <c r="BX78" s="16">
        <v>11</v>
      </c>
      <c r="BY78" s="16">
        <v>10</v>
      </c>
      <c r="BZ78" s="16">
        <v>8</v>
      </c>
      <c r="CA78" s="16">
        <v>9</v>
      </c>
      <c r="CB78" s="16">
        <v>8</v>
      </c>
      <c r="CC78" s="16">
        <v>6</v>
      </c>
      <c r="CD78" s="16">
        <v>7</v>
      </c>
      <c r="CE78" s="16">
        <v>5</v>
      </c>
      <c r="CF78" s="16">
        <v>5</v>
      </c>
      <c r="CG78" s="16">
        <v>5</v>
      </c>
      <c r="CH78" s="16">
        <v>4</v>
      </c>
      <c r="CI78" s="16">
        <v>3</v>
      </c>
      <c r="CJ78" s="16">
        <v>3</v>
      </c>
      <c r="CK78" s="49">
        <v>0.75</v>
      </c>
      <c r="CL78" s="54">
        <v>0.79248125036057815</v>
      </c>
      <c r="CM78" s="56">
        <v>1.0633207098187729</v>
      </c>
      <c r="CN78" s="56">
        <v>1.0141572403046</v>
      </c>
      <c r="CO78" s="6">
        <v>3</v>
      </c>
      <c r="CP78" s="14"/>
      <c r="CQ78" s="14"/>
      <c r="CR78" s="4"/>
      <c r="CS78" s="7">
        <v>76.2</v>
      </c>
      <c r="CT78" s="6"/>
      <c r="CU78" s="6"/>
      <c r="CV78" s="9">
        <v>0.97004351975769809</v>
      </c>
      <c r="CW78" s="13">
        <v>64.400000000000006</v>
      </c>
      <c r="CX78" s="13">
        <v>71.989999999999995</v>
      </c>
      <c r="CY78" s="9">
        <v>0.89456869009584683</v>
      </c>
      <c r="CZ78" s="34">
        <v>12</v>
      </c>
      <c r="DA78" s="9">
        <f>DB78/(100-DB78)</f>
        <v>0.17192077815539669</v>
      </c>
      <c r="DB78" s="13">
        <v>14.67</v>
      </c>
      <c r="DC78" s="13">
        <v>55.405889999999999</v>
      </c>
      <c r="DD78" s="13">
        <v>79.035939999999997</v>
      </c>
      <c r="DE78" s="9">
        <v>0.70102145935127747</v>
      </c>
      <c r="DF78" s="16">
        <v>0</v>
      </c>
      <c r="DG78" s="16">
        <v>0</v>
      </c>
      <c r="DH78" s="16">
        <v>0</v>
      </c>
      <c r="DI78" s="16">
        <v>0</v>
      </c>
      <c r="DJ78" s="16">
        <v>0</v>
      </c>
      <c r="DK78" s="16">
        <v>0</v>
      </c>
      <c r="DL78" s="16">
        <v>0</v>
      </c>
      <c r="DM78" s="16">
        <v>0</v>
      </c>
      <c r="DN78" s="16">
        <v>1</v>
      </c>
      <c r="DO78" s="16">
        <v>0</v>
      </c>
      <c r="DP78" s="16">
        <v>0</v>
      </c>
      <c r="DQ78" s="16">
        <v>0</v>
      </c>
      <c r="DR78" s="16">
        <v>0</v>
      </c>
      <c r="DS78" s="16">
        <v>0</v>
      </c>
      <c r="DT78" s="16">
        <v>0</v>
      </c>
      <c r="DU78" s="16">
        <v>0</v>
      </c>
      <c r="DV78" s="16">
        <v>0</v>
      </c>
      <c r="DW78" s="16">
        <v>0</v>
      </c>
      <c r="DX78" s="16">
        <v>0</v>
      </c>
      <c r="DY78" s="16">
        <v>0</v>
      </c>
      <c r="DZ78" s="3" t="s">
        <v>399</v>
      </c>
      <c r="EA78" s="3" t="s">
        <v>97</v>
      </c>
      <c r="EB78" s="50">
        <v>10.202232891891891</v>
      </c>
      <c r="EC78" s="55">
        <v>10202232.891891891</v>
      </c>
      <c r="ED78" s="55">
        <v>11104000</v>
      </c>
      <c r="EE78" s="57">
        <v>5606220.4344768003</v>
      </c>
      <c r="EF78" s="57">
        <v>5497779.5655232007</v>
      </c>
      <c r="EG78" s="55">
        <v>4495587.7132413797</v>
      </c>
      <c r="EH78" s="21">
        <v>975000</v>
      </c>
      <c r="EI78" s="57">
        <v>439725</v>
      </c>
      <c r="EJ78" s="57">
        <v>535274.99999999988</v>
      </c>
      <c r="EK78" s="59">
        <v>8.8000000000000007</v>
      </c>
      <c r="EL78" s="60">
        <v>0.45100000000000001</v>
      </c>
      <c r="EM78" s="56">
        <v>0.54899999999999993</v>
      </c>
      <c r="EN78" s="30">
        <f>EK78*EL78</f>
        <v>3.9688000000000003</v>
      </c>
      <c r="EO78" s="30">
        <f>EK78*EM78</f>
        <v>4.8311999999999999</v>
      </c>
      <c r="EP78" s="57">
        <f>EE78-EI78</f>
        <v>5166495.4344768003</v>
      </c>
      <c r="EQ78" s="57">
        <f>EF78-EJ78</f>
        <v>4962504.5655232007</v>
      </c>
      <c r="ER78" s="56">
        <f>EP78/EQ78</f>
        <v>1.0411064345151071</v>
      </c>
      <c r="ES78" s="31">
        <v>98</v>
      </c>
      <c r="ET78" s="31">
        <v>1.3</v>
      </c>
      <c r="EU78" s="18">
        <v>3</v>
      </c>
      <c r="EV78" s="55">
        <v>0</v>
      </c>
      <c r="EW78" s="55">
        <v>0</v>
      </c>
      <c r="EX78" s="55">
        <v>0</v>
      </c>
      <c r="EY78" s="55">
        <v>0</v>
      </c>
      <c r="EZ78" s="31">
        <v>0</v>
      </c>
      <c r="FA78" s="31">
        <v>0</v>
      </c>
      <c r="FB78" s="31">
        <v>0</v>
      </c>
      <c r="FC78" s="31">
        <v>0.70000000000000007</v>
      </c>
      <c r="FD78" s="31">
        <v>0</v>
      </c>
      <c r="FE78" s="61">
        <v>8.5000000000000006E-2</v>
      </c>
      <c r="FF78" s="16">
        <v>0</v>
      </c>
      <c r="FG78" s="16">
        <v>0</v>
      </c>
      <c r="FH78" s="50">
        <v>0.1</v>
      </c>
      <c r="FI78" s="48">
        <f t="shared" si="39"/>
        <v>-2.3025850929940455</v>
      </c>
      <c r="FJ78" s="27">
        <v>0.6340445362009135</v>
      </c>
      <c r="FK78" s="27">
        <v>0.52727361048423171</v>
      </c>
      <c r="FL78" s="31">
        <v>6</v>
      </c>
      <c r="FM78" s="30">
        <v>1.8333333333333333</v>
      </c>
      <c r="FN78" s="30">
        <v>1</v>
      </c>
      <c r="FO78" s="31">
        <v>11</v>
      </c>
      <c r="FP78" s="31">
        <v>6</v>
      </c>
      <c r="FQ78" s="48">
        <v>0.80265502616216045</v>
      </c>
      <c r="FR78" s="48">
        <v>8.2194908833844893E-2</v>
      </c>
      <c r="FS78" s="48">
        <v>-8.0139939876232941E-2</v>
      </c>
      <c r="FT78" s="48">
        <v>-6.1118371189533172E-2</v>
      </c>
      <c r="FU78" s="48">
        <v>0.25417304688289422</v>
      </c>
      <c r="FV78" s="31">
        <v>3.8298635962500001</v>
      </c>
      <c r="FW78" s="30">
        <v>3.8740237447894739</v>
      </c>
      <c r="FX78" s="31">
        <v>16.152696378500004</v>
      </c>
      <c r="FY78" s="31">
        <v>20.660975298888889</v>
      </c>
      <c r="FZ78" s="31">
        <v>20.489258545714282</v>
      </c>
      <c r="GA78" s="31"/>
      <c r="GB78" s="31">
        <v>-8.1563397692307679E-3</v>
      </c>
      <c r="GC78" s="31">
        <v>30.027131739285714</v>
      </c>
      <c r="GD78" s="31">
        <v>19.511602765714287</v>
      </c>
      <c r="GE78" s="31">
        <v>49.538734505000001</v>
      </c>
      <c r="GF78" s="31">
        <v>10.150119393004422</v>
      </c>
      <c r="GG78" s="31">
        <v>79.166341459999998</v>
      </c>
      <c r="GH78" s="21">
        <v>3.8</v>
      </c>
      <c r="GI78" s="44">
        <v>0.29769662028678062</v>
      </c>
    </row>
    <row r="79" spans="1:191" ht="14" customHeight="1" x14ac:dyDescent="0.15">
      <c r="A79" s="16" t="s">
        <v>645</v>
      </c>
      <c r="B79" s="21" t="s">
        <v>899</v>
      </c>
      <c r="C79" s="33"/>
      <c r="D79" s="20"/>
      <c r="E79" s="20"/>
      <c r="F79" s="20"/>
      <c r="G79" s="20"/>
      <c r="H79" s="31"/>
      <c r="I79" s="31"/>
      <c r="J79" s="31"/>
      <c r="K79" s="31"/>
      <c r="L79" s="31"/>
      <c r="M79" s="31"/>
      <c r="N79" s="31"/>
      <c r="O79" s="21"/>
      <c r="P79" s="55"/>
      <c r="Q79" s="57"/>
      <c r="R79" s="57"/>
      <c r="S79" s="57"/>
      <c r="T79" s="57"/>
      <c r="U79" s="57"/>
      <c r="V79" s="55"/>
      <c r="W79" s="50"/>
      <c r="X79" s="31"/>
      <c r="Y79" s="17"/>
      <c r="Z79" s="31"/>
      <c r="AA79" s="26"/>
      <c r="AB79" s="49">
        <v>0</v>
      </c>
      <c r="AC79" s="49">
        <v>1E-3</v>
      </c>
      <c r="AD79" s="48"/>
      <c r="AE79" s="49">
        <v>1E-3</v>
      </c>
      <c r="AG79" s="55">
        <f t="shared" si="38"/>
        <v>0</v>
      </c>
      <c r="AH79" s="50">
        <v>0</v>
      </c>
      <c r="AI79" s="39"/>
      <c r="AJ79" s="39"/>
      <c r="AK79" s="39"/>
      <c r="AL79" s="39"/>
      <c r="AM79" s="40"/>
      <c r="AN79" s="40"/>
      <c r="AO79" s="41"/>
      <c r="AP79" s="39"/>
      <c r="AQ79" s="40"/>
      <c r="AR79" s="40"/>
      <c r="AS79" s="41"/>
      <c r="AT79" s="39"/>
      <c r="AU79" s="39">
        <v>0</v>
      </c>
      <c r="AV79" s="48">
        <v>0.58448691922464291</v>
      </c>
      <c r="AW79" s="55">
        <f>IF(AH79=0,1,0)</f>
        <v>1</v>
      </c>
      <c r="AX79" s="48">
        <v>0</v>
      </c>
      <c r="AY79" s="48">
        <v>13.513050908064516</v>
      </c>
      <c r="AZ79" s="48">
        <v>13.513050908064516</v>
      </c>
      <c r="BA79" s="56"/>
      <c r="BB79" s="31"/>
      <c r="BC79" s="31"/>
      <c r="BD79" s="31"/>
      <c r="BE79" s="31"/>
      <c r="BF79" s="49">
        <v>0</v>
      </c>
      <c r="BG79" s="49">
        <v>9.9999999999999995E-7</v>
      </c>
      <c r="BH79" s="49"/>
      <c r="BI79" s="49">
        <v>0</v>
      </c>
      <c r="BJ79" s="49">
        <v>1E-3</v>
      </c>
      <c r="BK79" s="16">
        <v>0</v>
      </c>
      <c r="BM79" s="16"/>
      <c r="BN79" s="50">
        <v>0</v>
      </c>
      <c r="BO79" s="9"/>
      <c r="BP79" s="9"/>
      <c r="BQ79" s="53"/>
      <c r="BR79" s="6"/>
      <c r="BS79" s="11"/>
      <c r="BU79" s="56"/>
      <c r="BV79" s="16"/>
      <c r="BW79" s="16"/>
      <c r="BX79" s="16"/>
      <c r="BY79" s="16"/>
      <c r="BZ79" s="16"/>
      <c r="CA79" s="16"/>
      <c r="CB79" s="16"/>
      <c r="CC79" s="16"/>
      <c r="CD79" s="16"/>
      <c r="CE79" s="16"/>
      <c r="CF79" s="16"/>
      <c r="CG79" s="16"/>
      <c r="CH79" s="16"/>
      <c r="CI79" s="16"/>
      <c r="CJ79" s="16"/>
      <c r="CK79" s="49"/>
      <c r="CL79" s="49"/>
      <c r="CM79" s="56">
        <v>1.0884493184380444</v>
      </c>
      <c r="CN79" s="56">
        <v>1.0203088838846002</v>
      </c>
      <c r="CO79" s="6"/>
      <c r="CP79" s="14"/>
      <c r="CQ79" s="14"/>
      <c r="CR79" s="4"/>
      <c r="CS79" s="7"/>
      <c r="CT79" s="6"/>
      <c r="CU79" s="6"/>
      <c r="CV79" s="9"/>
      <c r="CW79" s="13"/>
      <c r="CX79" s="13"/>
      <c r="CY79" s="9"/>
      <c r="CZ79" s="34"/>
      <c r="DA79" s="9"/>
      <c r="DB79" s="13"/>
      <c r="DC79" s="13"/>
      <c r="DD79" s="13"/>
      <c r="DE79" s="9"/>
      <c r="DF79" s="16">
        <v>0</v>
      </c>
      <c r="DG79" s="16">
        <v>0</v>
      </c>
      <c r="DH79" s="16">
        <v>0</v>
      </c>
      <c r="DI79" s="16">
        <v>0</v>
      </c>
      <c r="DJ79" s="16">
        <v>0</v>
      </c>
      <c r="DK79" s="16">
        <v>0</v>
      </c>
      <c r="DL79" s="16">
        <v>0</v>
      </c>
      <c r="DM79" s="16">
        <v>0</v>
      </c>
      <c r="DN79" s="16">
        <v>1</v>
      </c>
      <c r="DO79" s="16">
        <v>0</v>
      </c>
      <c r="DP79" s="16">
        <v>1</v>
      </c>
      <c r="DQ79" s="16">
        <v>0</v>
      </c>
      <c r="DR79" s="16">
        <v>0</v>
      </c>
      <c r="DS79" s="16">
        <v>0</v>
      </c>
      <c r="DT79" s="16">
        <v>0</v>
      </c>
      <c r="DU79" s="16">
        <v>0</v>
      </c>
      <c r="DV79" s="16">
        <v>0</v>
      </c>
      <c r="DW79" s="16">
        <v>0</v>
      </c>
      <c r="DX79" s="16">
        <v>0</v>
      </c>
      <c r="DY79" s="16">
        <v>0</v>
      </c>
      <c r="DZ79" s="3" t="s">
        <v>399</v>
      </c>
      <c r="EA79" s="3" t="s">
        <v>98</v>
      </c>
      <c r="EB79" s="50">
        <v>5.3759972972972976E-2</v>
      </c>
      <c r="EC79" s="55">
        <v>53759.972972972973</v>
      </c>
      <c r="ED79" s="55">
        <v>56935</v>
      </c>
      <c r="EE79" s="57"/>
      <c r="EF79" s="57"/>
      <c r="EG79" s="55"/>
      <c r="EH79" s="21"/>
      <c r="EI79" s="57"/>
      <c r="EJ79" s="57"/>
      <c r="EK79" s="59"/>
      <c r="EL79" s="60"/>
      <c r="EM79" s="56"/>
      <c r="EN79" s="30"/>
      <c r="EO79" s="30"/>
      <c r="EP79" s="57"/>
      <c r="EQ79" s="57"/>
      <c r="ER79" s="56"/>
      <c r="ES79" s="31"/>
      <c r="ET79" s="31"/>
      <c r="EU79" s="18">
        <v>0.05</v>
      </c>
      <c r="EV79" s="55">
        <v>0</v>
      </c>
      <c r="EW79" s="55">
        <v>0</v>
      </c>
      <c r="EX79" s="55">
        <v>0</v>
      </c>
      <c r="EY79" s="55">
        <v>0</v>
      </c>
      <c r="EZ79" s="31"/>
      <c r="FA79" s="31"/>
      <c r="FB79" s="31"/>
      <c r="FC79" s="31"/>
      <c r="FD79" s="31"/>
      <c r="FE79" s="61"/>
      <c r="FF79" s="16">
        <v>0</v>
      </c>
      <c r="FG79" s="16">
        <v>0</v>
      </c>
      <c r="FH79" s="50">
        <v>0.1</v>
      </c>
      <c r="FI79" s="48">
        <f t="shared" si="39"/>
        <v>-2.3025850929940455</v>
      </c>
      <c r="FJ79" s="27"/>
      <c r="FK79" s="27">
        <v>1.5497480210239543</v>
      </c>
      <c r="FL79" s="31">
        <v>0.1</v>
      </c>
      <c r="FM79" s="30">
        <v>0</v>
      </c>
      <c r="FN79" s="30">
        <v>0</v>
      </c>
      <c r="FO79" s="31">
        <v>0.1</v>
      </c>
      <c r="FP79" s="31">
        <v>0.1</v>
      </c>
      <c r="FQ79" s="48">
        <v>0.80265502616216045</v>
      </c>
      <c r="FR79" s="48">
        <v>0.72099727080968612</v>
      </c>
      <c r="FS79" s="48">
        <v>0.7277666967310078</v>
      </c>
      <c r="FT79" s="48">
        <v>0.63460134868262663</v>
      </c>
      <c r="FU79" s="48">
        <v>0.88715367268188705</v>
      </c>
      <c r="FV79" s="31"/>
      <c r="FW79" s="30"/>
      <c r="FX79" s="31"/>
      <c r="FY79" s="31"/>
      <c r="FZ79" s="31"/>
      <c r="GA79" s="31"/>
      <c r="GB79" s="31"/>
      <c r="GC79" s="31"/>
      <c r="GD79" s="31"/>
      <c r="GE79" s="31"/>
      <c r="GF79" s="31"/>
      <c r="GG79" s="31">
        <v>68.608780490000001</v>
      </c>
      <c r="GH79" s="21"/>
      <c r="GI79" s="44">
        <v>1.1601999622768018</v>
      </c>
    </row>
    <row r="80" spans="1:191" ht="14" customHeight="1" x14ac:dyDescent="0.15">
      <c r="A80" s="16" t="s">
        <v>667</v>
      </c>
      <c r="B80" s="21" t="s">
        <v>900</v>
      </c>
      <c r="C80" s="33">
        <v>2.3142857142857145</v>
      </c>
      <c r="D80" s="20">
        <v>1.5</v>
      </c>
      <c r="E80" s="20">
        <v>1.5</v>
      </c>
      <c r="F80" s="20">
        <v>1.5</v>
      </c>
      <c r="G80" s="20">
        <v>1.5</v>
      </c>
      <c r="H80" s="31"/>
      <c r="I80" s="31"/>
      <c r="J80" s="31"/>
      <c r="K80" s="31"/>
      <c r="L80" s="31"/>
      <c r="M80" s="31"/>
      <c r="N80" s="31">
        <v>1.9249999999999998</v>
      </c>
      <c r="O80" s="21">
        <v>19</v>
      </c>
      <c r="P80" s="55">
        <v>2918.9468898</v>
      </c>
      <c r="Q80" s="57">
        <v>3108.9063425999998</v>
      </c>
      <c r="R80" s="57">
        <v>9469.3408292000004</v>
      </c>
      <c r="S80" s="57">
        <v>14470.404418</v>
      </c>
      <c r="T80" s="57">
        <v>5074.3723209999998</v>
      </c>
      <c r="U80" s="57">
        <v>7984.9096600000003</v>
      </c>
      <c r="V80" s="55"/>
      <c r="W80" s="50">
        <v>3.0684737871098089</v>
      </c>
      <c r="X80" s="31">
        <v>4.4965098663144234</v>
      </c>
      <c r="Y80" s="17"/>
      <c r="Z80" s="31">
        <v>16.498039892142859</v>
      </c>
      <c r="AA80" s="26"/>
      <c r="AB80" s="49">
        <v>4.6615846000000002E-2</v>
      </c>
      <c r="AC80" s="49">
        <v>4.6615846000000002E-2</v>
      </c>
      <c r="AD80" s="48">
        <v>5.6700248739230767</v>
      </c>
      <c r="AE80" s="48">
        <v>5.6700248739230767</v>
      </c>
      <c r="AG80" s="55">
        <f t="shared" si="38"/>
        <v>0</v>
      </c>
      <c r="AH80" s="50">
        <v>0</v>
      </c>
      <c r="AI80" s="39">
        <v>0</v>
      </c>
      <c r="AJ80" s="39">
        <v>0</v>
      </c>
      <c r="AK80" s="39">
        <v>0</v>
      </c>
      <c r="AL80" s="39">
        <v>0</v>
      </c>
      <c r="AM80" s="40">
        <v>0</v>
      </c>
      <c r="AN80" s="40">
        <v>0</v>
      </c>
      <c r="AO80" s="41">
        <v>0</v>
      </c>
      <c r="AP80" s="39">
        <f>AVERAGE(AV80,AK80,AN80)</f>
        <v>5.4064142098765424E-3</v>
      </c>
      <c r="AQ80" s="40">
        <v>0</v>
      </c>
      <c r="AR80" s="40">
        <v>0</v>
      </c>
      <c r="AS80" s="41">
        <v>0</v>
      </c>
      <c r="AT80" s="39">
        <f>AVERAGE(AI80,AO80,AR80)</f>
        <v>0</v>
      </c>
      <c r="AU80" s="39">
        <v>3</v>
      </c>
      <c r="AV80" s="48">
        <v>1.6219242629629628E-2</v>
      </c>
      <c r="AW80" s="55">
        <f>IF(AH80=0,1,0)</f>
        <v>1</v>
      </c>
      <c r="AX80" s="48">
        <v>0</v>
      </c>
      <c r="AY80" s="48">
        <v>0.11900901860714286</v>
      </c>
      <c r="AZ80" s="48">
        <v>0.11900901860714286</v>
      </c>
      <c r="BA80" s="56">
        <v>0.42511195262727269</v>
      </c>
      <c r="BB80" s="31">
        <f>AX80*$BA80</f>
        <v>0</v>
      </c>
      <c r="BC80" s="31">
        <f>AY80*$BA80</f>
        <v>5.0592156280337926E-2</v>
      </c>
      <c r="BD80" s="31">
        <f>AZ80*$BA80</f>
        <v>5.0592156280337926E-2</v>
      </c>
      <c r="BE80" s="31">
        <v>5.7206170302034147</v>
      </c>
      <c r="BF80" s="49">
        <v>0</v>
      </c>
      <c r="BG80" s="49">
        <v>9.9999999999999995E-7</v>
      </c>
      <c r="BH80" s="49"/>
      <c r="BI80" s="49">
        <v>4.6615846000000002E-2</v>
      </c>
      <c r="BJ80" s="49">
        <v>4.6615846000000002E-2</v>
      </c>
      <c r="BK80" s="16">
        <v>0</v>
      </c>
      <c r="BL80" s="50">
        <v>6.1</v>
      </c>
      <c r="BM80" s="16">
        <v>7.6999999999999975</v>
      </c>
      <c r="BN80" s="50">
        <v>79.051207924099714</v>
      </c>
      <c r="BO80" s="9"/>
      <c r="BP80" s="9"/>
      <c r="BQ80" s="53"/>
      <c r="BR80" s="6"/>
      <c r="BS80" s="11"/>
      <c r="BT80" s="48">
        <v>51.481587609197703</v>
      </c>
      <c r="BU80" s="56">
        <v>1.05</v>
      </c>
      <c r="BV80" s="16">
        <v>37</v>
      </c>
      <c r="BW80" s="16">
        <v>44</v>
      </c>
      <c r="BX80" s="16">
        <v>40</v>
      </c>
      <c r="BY80" s="16">
        <v>28</v>
      </c>
      <c r="BZ80" s="16">
        <v>25</v>
      </c>
      <c r="CA80" s="16">
        <v>27</v>
      </c>
      <c r="CB80" s="16">
        <v>24</v>
      </c>
      <c r="CC80" s="16">
        <v>16</v>
      </c>
      <c r="CD80" s="16">
        <v>20</v>
      </c>
      <c r="CE80" s="16">
        <v>19</v>
      </c>
      <c r="CF80" s="16">
        <v>13</v>
      </c>
      <c r="CG80" s="16">
        <v>16</v>
      </c>
      <c r="CH80" s="16">
        <v>18</v>
      </c>
      <c r="CI80" s="16">
        <v>12</v>
      </c>
      <c r="CJ80" s="16">
        <v>15</v>
      </c>
      <c r="CK80" s="49">
        <v>0.66666666666666663</v>
      </c>
      <c r="CL80" s="54">
        <v>0.85971869985219729</v>
      </c>
      <c r="CM80" s="56">
        <v>1.0400326760100587</v>
      </c>
      <c r="CN80" s="56">
        <v>1.0091453914952211</v>
      </c>
      <c r="CO80" s="6"/>
      <c r="CP80" s="14"/>
      <c r="CQ80" s="14"/>
      <c r="CR80" s="4">
        <v>42.4</v>
      </c>
      <c r="CS80" s="7"/>
      <c r="CT80" s="6">
        <v>100</v>
      </c>
      <c r="CU80" s="6">
        <v>99</v>
      </c>
      <c r="CV80" s="9"/>
      <c r="CW80" s="13"/>
      <c r="CX80" s="13"/>
      <c r="CY80" s="9"/>
      <c r="CZ80" s="34">
        <v>50</v>
      </c>
      <c r="DA80" s="9">
        <v>0.27300000000000002</v>
      </c>
      <c r="DB80" s="13">
        <v>21.43</v>
      </c>
      <c r="DC80" s="13"/>
      <c r="DD80" s="13"/>
      <c r="DE80" s="9"/>
      <c r="DF80" s="16">
        <v>0</v>
      </c>
      <c r="DG80" s="16">
        <v>0</v>
      </c>
      <c r="DH80" s="16">
        <v>1</v>
      </c>
      <c r="DI80" s="16">
        <v>0</v>
      </c>
      <c r="DJ80" s="16">
        <v>0</v>
      </c>
      <c r="DK80" s="16">
        <v>0</v>
      </c>
      <c r="DL80" s="16">
        <v>0</v>
      </c>
      <c r="DM80" s="16">
        <v>0</v>
      </c>
      <c r="DN80" s="16">
        <v>0</v>
      </c>
      <c r="DO80" s="16">
        <v>0</v>
      </c>
      <c r="DP80" s="16">
        <v>0</v>
      </c>
      <c r="DQ80" s="16">
        <v>0</v>
      </c>
      <c r="DR80" s="16">
        <v>0</v>
      </c>
      <c r="DS80" s="16">
        <v>0</v>
      </c>
      <c r="DT80" s="16">
        <v>0</v>
      </c>
      <c r="DU80" s="16">
        <v>0</v>
      </c>
      <c r="DV80" s="16">
        <v>1</v>
      </c>
      <c r="DW80" s="16">
        <v>0</v>
      </c>
      <c r="DX80" s="16">
        <v>0</v>
      </c>
      <c r="DY80" s="16">
        <v>0</v>
      </c>
      <c r="DZ80" s="3" t="s">
        <v>401</v>
      </c>
      <c r="EA80" s="3" t="s">
        <v>99</v>
      </c>
      <c r="EB80" s="50">
        <v>9.7405216216216214E-2</v>
      </c>
      <c r="EC80" s="55">
        <v>97405.216216216213</v>
      </c>
      <c r="ED80" s="55">
        <v>102500</v>
      </c>
      <c r="EE80" s="57">
        <v>51426.000003000001</v>
      </c>
      <c r="EF80" s="57">
        <v>51073.999996999999</v>
      </c>
      <c r="EG80" s="55"/>
      <c r="EH80" s="21">
        <v>10800</v>
      </c>
      <c r="EI80" s="57">
        <v>5756.3999999999987</v>
      </c>
      <c r="EJ80" s="57">
        <v>5043.6000000000004</v>
      </c>
      <c r="EK80" s="59">
        <v>10.6</v>
      </c>
      <c r="EL80" s="60">
        <v>0.53299999999999992</v>
      </c>
      <c r="EM80" s="56">
        <v>0.46700000000000003</v>
      </c>
      <c r="EN80" s="30">
        <f>EK80*EL80</f>
        <v>5.649799999999999</v>
      </c>
      <c r="EO80" s="30">
        <f>EK80*EM80</f>
        <v>4.9501999999999997</v>
      </c>
      <c r="EP80" s="57">
        <f>EE80-EI80</f>
        <v>45669.600003</v>
      </c>
      <c r="EQ80" s="57">
        <f>EF80-EJ80</f>
        <v>46030.399997</v>
      </c>
      <c r="ER80" s="56">
        <f>EP80/EQ80</f>
        <v>0.99216170196167064</v>
      </c>
      <c r="ES80" s="31">
        <v>100</v>
      </c>
      <c r="ET80" s="31">
        <v>0</v>
      </c>
      <c r="EU80" s="18">
        <v>0.3</v>
      </c>
      <c r="EV80" s="55">
        <v>0</v>
      </c>
      <c r="EW80" s="55">
        <v>0</v>
      </c>
      <c r="EX80" s="55">
        <v>0</v>
      </c>
      <c r="EY80" s="55">
        <v>0</v>
      </c>
      <c r="EZ80" s="31">
        <v>0</v>
      </c>
      <c r="FA80" s="31">
        <v>0</v>
      </c>
      <c r="FB80" s="31">
        <v>0</v>
      </c>
      <c r="FC80" s="31">
        <v>0</v>
      </c>
      <c r="FD80" s="31">
        <v>0</v>
      </c>
      <c r="FE80" s="61"/>
      <c r="FF80" s="16">
        <v>0</v>
      </c>
      <c r="FG80" s="16">
        <v>0</v>
      </c>
      <c r="FH80" s="50">
        <v>0.1</v>
      </c>
      <c r="FI80" s="48">
        <f t="shared" si="39"/>
        <v>-2.3025850929940455</v>
      </c>
      <c r="FJ80" s="27">
        <v>0.91286948273513768</v>
      </c>
      <c r="FK80" s="27">
        <v>0.70379562548751695</v>
      </c>
      <c r="FL80" s="32">
        <v>1</v>
      </c>
      <c r="FM80" s="30">
        <v>1</v>
      </c>
      <c r="FN80" s="30">
        <v>0</v>
      </c>
      <c r="FO80" s="31">
        <v>1</v>
      </c>
      <c r="FP80" s="31">
        <v>0.1</v>
      </c>
      <c r="FQ80" s="48">
        <v>0.80265502616216045</v>
      </c>
      <c r="FR80" s="48">
        <v>0.62355284271167644</v>
      </c>
      <c r="FS80" s="48">
        <v>0.66105880930472183</v>
      </c>
      <c r="FT80" s="48">
        <v>0.63460134868262663</v>
      </c>
      <c r="FU80" s="48">
        <v>0.68513273046974044</v>
      </c>
      <c r="FV80" s="31"/>
      <c r="FW80" s="30"/>
      <c r="FX80" s="31">
        <v>17.077819786499997</v>
      </c>
      <c r="FY80" s="31"/>
      <c r="FZ80" s="31">
        <v>22.740817150000002</v>
      </c>
      <c r="GA80" s="31">
        <v>7.4552166999999989E-2</v>
      </c>
      <c r="GB80" s="31"/>
      <c r="GC80" s="31"/>
      <c r="GD80" s="31"/>
      <c r="GE80" s="31"/>
      <c r="GF80" s="31"/>
      <c r="GG80" s="31">
        <v>74.764268290000004</v>
      </c>
      <c r="GH80" s="21">
        <v>14.2</v>
      </c>
      <c r="GI80" s="44">
        <v>0.49454978005193662</v>
      </c>
    </row>
    <row r="81" spans="1:191" ht="14" customHeight="1" x14ac:dyDescent="0.15">
      <c r="A81" s="16" t="s">
        <v>534</v>
      </c>
      <c r="B81" s="21" t="s">
        <v>901</v>
      </c>
      <c r="C81" s="33"/>
      <c r="D81" s="20"/>
      <c r="E81" s="20"/>
      <c r="F81" s="20"/>
      <c r="G81" s="20"/>
      <c r="H81" s="31"/>
      <c r="I81" s="31"/>
      <c r="J81" s="31"/>
      <c r="K81" s="31"/>
      <c r="L81" s="31"/>
      <c r="M81" s="31"/>
      <c r="N81" s="31"/>
      <c r="O81" s="21"/>
      <c r="P81" s="55"/>
      <c r="Q81" s="57"/>
      <c r="R81" s="57"/>
      <c r="S81" s="57"/>
      <c r="T81" s="57"/>
      <c r="U81" s="57"/>
      <c r="V81" s="55"/>
      <c r="W81" s="50"/>
      <c r="X81" s="31"/>
      <c r="Y81" s="17"/>
      <c r="Z81" s="31">
        <v>4.0308238238124998</v>
      </c>
      <c r="AA81" s="26"/>
      <c r="AD81" s="48"/>
      <c r="AE81" s="49">
        <v>1E-3</v>
      </c>
      <c r="AG81" s="55">
        <f t="shared" si="38"/>
        <v>0</v>
      </c>
      <c r="AH81" s="50">
        <v>0</v>
      </c>
      <c r="AI81" s="39"/>
      <c r="AJ81" s="39"/>
      <c r="AK81" s="39"/>
      <c r="AL81" s="39"/>
      <c r="AM81" s="40"/>
      <c r="AN81" s="40"/>
      <c r="AO81" s="41"/>
      <c r="AP81" s="39"/>
      <c r="AQ81" s="40"/>
      <c r="AR81" s="40"/>
      <c r="AS81" s="41"/>
      <c r="AT81" s="39"/>
      <c r="AU81" s="39">
        <v>0</v>
      </c>
      <c r="AV81" s="48"/>
      <c r="AW81" s="55"/>
      <c r="AX81" s="48"/>
      <c r="AY81" s="48"/>
      <c r="AZ81" s="48"/>
      <c r="BA81" s="56"/>
      <c r="BB81" s="31"/>
      <c r="BC81" s="31"/>
      <c r="BD81" s="31"/>
      <c r="BE81" s="31"/>
      <c r="BH81" s="49"/>
      <c r="BK81" s="16">
        <v>0</v>
      </c>
      <c r="BM81" s="16"/>
      <c r="BN81" s="50">
        <v>0</v>
      </c>
      <c r="BO81" s="9"/>
      <c r="BP81" s="9"/>
      <c r="BQ81" s="53"/>
      <c r="BR81" s="6"/>
      <c r="BS81" s="11"/>
      <c r="BT81" s="48">
        <v>46.598816573404036</v>
      </c>
      <c r="BU81" s="56">
        <v>1.0580000000000001</v>
      </c>
      <c r="BV81" s="16"/>
      <c r="BW81" s="16"/>
      <c r="BX81" s="16"/>
      <c r="BY81" s="16"/>
      <c r="BZ81" s="16"/>
      <c r="CA81" s="16"/>
      <c r="CB81" s="16"/>
      <c r="CC81" s="16"/>
      <c r="CD81" s="16"/>
      <c r="CE81" s="16"/>
      <c r="CF81" s="16"/>
      <c r="CG81" s="16"/>
      <c r="CH81" s="16"/>
      <c r="CI81" s="16"/>
      <c r="CJ81" s="16"/>
      <c r="CK81" s="49"/>
      <c r="CL81" s="49"/>
      <c r="CM81" s="56">
        <v>1.0642746898236459</v>
      </c>
      <c r="CN81" s="56">
        <v>1.0145362496771664</v>
      </c>
      <c r="CO81" s="6"/>
      <c r="CP81" s="14"/>
      <c r="CQ81" s="14"/>
      <c r="CR81" s="4"/>
      <c r="CS81" s="7"/>
      <c r="CT81" s="6"/>
      <c r="CU81" s="6"/>
      <c r="CV81" s="9"/>
      <c r="CW81" s="13"/>
      <c r="CX81" s="13"/>
      <c r="CY81" s="9"/>
      <c r="CZ81" s="34"/>
      <c r="DA81" s="9"/>
      <c r="DB81" s="13"/>
      <c r="DC81" s="13">
        <v>55.572069999999997</v>
      </c>
      <c r="DD81" s="13">
        <v>79.95702</v>
      </c>
      <c r="DE81" s="9">
        <v>0.69502427679270684</v>
      </c>
      <c r="DF81" s="16">
        <v>0</v>
      </c>
      <c r="DG81" s="16">
        <v>0</v>
      </c>
      <c r="DH81" s="16">
        <v>0</v>
      </c>
      <c r="DI81" s="16">
        <v>0</v>
      </c>
      <c r="DJ81" s="16">
        <v>0</v>
      </c>
      <c r="DK81" s="16">
        <v>0</v>
      </c>
      <c r="DL81" s="16">
        <v>0</v>
      </c>
      <c r="DM81" s="16">
        <v>1</v>
      </c>
      <c r="DN81" s="16">
        <v>0</v>
      </c>
      <c r="DO81" s="16">
        <v>0</v>
      </c>
      <c r="DP81" s="16">
        <v>1</v>
      </c>
      <c r="DQ81" s="16">
        <v>0</v>
      </c>
      <c r="DR81" s="16">
        <v>1</v>
      </c>
      <c r="DS81" s="16">
        <v>0</v>
      </c>
      <c r="DT81" s="16">
        <v>0</v>
      </c>
      <c r="DU81" s="16">
        <v>0</v>
      </c>
      <c r="DV81" s="16">
        <v>0</v>
      </c>
      <c r="DW81" s="16">
        <v>0</v>
      </c>
      <c r="DX81" s="16">
        <v>0</v>
      </c>
      <c r="DY81" s="16">
        <v>0</v>
      </c>
      <c r="DZ81" s="3" t="s">
        <v>399</v>
      </c>
      <c r="EA81" s="3" t="s">
        <v>258</v>
      </c>
      <c r="EB81" s="50">
        <v>0.13211186486486484</v>
      </c>
      <c r="EC81" s="55">
        <v>132111.86486486485</v>
      </c>
      <c r="ED81" s="55">
        <v>168569</v>
      </c>
      <c r="EE81" s="57">
        <v>82649.000003770401</v>
      </c>
      <c r="EF81" s="57">
        <v>85919.999996229584</v>
      </c>
      <c r="EG81" s="55">
        <v>64035.738401379313</v>
      </c>
      <c r="EH81" s="21"/>
      <c r="EI81" s="57"/>
      <c r="EJ81" s="57"/>
      <c r="EK81" s="59"/>
      <c r="EL81" s="60"/>
      <c r="EM81" s="56"/>
      <c r="EN81" s="30"/>
      <c r="EO81" s="30"/>
      <c r="EP81" s="57"/>
      <c r="EQ81" s="57"/>
      <c r="ER81" s="56"/>
      <c r="ES81" s="31">
        <v>85</v>
      </c>
      <c r="ET81" s="31">
        <v>0</v>
      </c>
      <c r="EU81" s="18">
        <v>0.05</v>
      </c>
      <c r="EV81" s="55">
        <v>0</v>
      </c>
      <c r="EW81" s="55">
        <v>0</v>
      </c>
      <c r="EX81" s="55">
        <v>0</v>
      </c>
      <c r="EY81" s="55">
        <v>0</v>
      </c>
      <c r="EZ81" s="31">
        <v>0</v>
      </c>
      <c r="FA81" s="31">
        <v>0</v>
      </c>
      <c r="FB81" s="31">
        <v>0</v>
      </c>
      <c r="FC81" s="31">
        <v>15</v>
      </c>
      <c r="FD81" s="31">
        <v>0</v>
      </c>
      <c r="FE81" s="61"/>
      <c r="FF81" s="16">
        <v>0</v>
      </c>
      <c r="FG81" s="16">
        <v>0</v>
      </c>
      <c r="FH81" s="50">
        <v>0.1</v>
      </c>
      <c r="FI81" s="48">
        <f t="shared" si="39"/>
        <v>-2.3025850929940455</v>
      </c>
      <c r="FJ81" s="27">
        <v>0.64010507070230849</v>
      </c>
      <c r="FK81" s="27">
        <v>0.58265407098374034</v>
      </c>
      <c r="FL81" s="31">
        <v>0.1</v>
      </c>
      <c r="FM81" s="30">
        <v>0</v>
      </c>
      <c r="FN81" s="30">
        <v>0</v>
      </c>
      <c r="FO81" s="31">
        <v>0.1</v>
      </c>
      <c r="FP81" s="31">
        <v>0.1</v>
      </c>
      <c r="FQ81" s="48">
        <v>0.80265502616216045</v>
      </c>
      <c r="FR81" s="48">
        <v>0.72099727080968612</v>
      </c>
      <c r="FS81" s="48">
        <v>0.7277666967310078</v>
      </c>
      <c r="FT81" s="48">
        <v>0.63460134868262663</v>
      </c>
      <c r="FU81" s="48">
        <v>0.69373488267384431</v>
      </c>
      <c r="FV81" s="31"/>
      <c r="FW81" s="30"/>
      <c r="FX81" s="31"/>
      <c r="FY81" s="31"/>
      <c r="FZ81" s="31"/>
      <c r="GA81" s="31"/>
      <c r="GB81" s="31"/>
      <c r="GC81" s="31"/>
      <c r="GD81" s="31"/>
      <c r="GE81" s="31"/>
      <c r="GF81" s="31"/>
      <c r="GG81" s="31">
        <v>75.110975609999997</v>
      </c>
      <c r="GH81" s="21"/>
      <c r="GI81" s="44">
        <v>0.82784971164090826</v>
      </c>
    </row>
    <row r="82" spans="1:191" ht="14" customHeight="1" x14ac:dyDescent="0.15">
      <c r="A82" s="16" t="s">
        <v>476</v>
      </c>
      <c r="B82" s="21" t="s">
        <v>902</v>
      </c>
      <c r="C82" s="33">
        <v>3.8648648648648649</v>
      </c>
      <c r="D82" s="20">
        <v>3.7</v>
      </c>
      <c r="E82" s="20">
        <v>3.6666666666666665</v>
      </c>
      <c r="F82" s="20">
        <v>3.75</v>
      </c>
      <c r="G82" s="20">
        <v>4</v>
      </c>
      <c r="H82" s="31">
        <v>2.3250000000000002</v>
      </c>
      <c r="I82" s="31">
        <v>2.3947368421052633</v>
      </c>
      <c r="J82" s="31">
        <v>8</v>
      </c>
      <c r="K82" s="31">
        <v>8</v>
      </c>
      <c r="L82" s="31">
        <v>8</v>
      </c>
      <c r="M82" s="31">
        <v>8</v>
      </c>
      <c r="N82" s="31">
        <v>2.3166666666666664</v>
      </c>
      <c r="O82" s="21">
        <v>13</v>
      </c>
      <c r="P82" s="55">
        <v>4160.7256139000001</v>
      </c>
      <c r="Q82" s="57">
        <v>4574.9476904000003</v>
      </c>
      <c r="R82" s="57">
        <v>4827.5116529999996</v>
      </c>
      <c r="S82" s="57">
        <v>5711.5522903000001</v>
      </c>
      <c r="T82" s="57">
        <v>3336.4111349999998</v>
      </c>
      <c r="U82" s="57">
        <v>4063.9563290000001</v>
      </c>
      <c r="V82" s="55">
        <v>5205.5135922868421</v>
      </c>
      <c r="W82" s="50">
        <v>1.3237601118899103</v>
      </c>
      <c r="X82" s="31">
        <v>0.82299998991873979</v>
      </c>
      <c r="Y82" s="17">
        <v>21.066666666666666</v>
      </c>
      <c r="Z82" s="31">
        <v>8.5203487520624996</v>
      </c>
      <c r="AA82" s="26">
        <v>53.7</v>
      </c>
      <c r="AB82" s="49">
        <v>9.8586109999999998E-3</v>
      </c>
      <c r="AC82" s="49">
        <v>9.8586109999999998E-3</v>
      </c>
      <c r="AD82" s="48">
        <v>1.4659537786756758</v>
      </c>
      <c r="AE82" s="48">
        <v>1.4659537786756758</v>
      </c>
      <c r="AF82" s="55">
        <v>3669.0833333333335</v>
      </c>
      <c r="AG82" s="55">
        <f t="shared" si="38"/>
        <v>3669083.3333333335</v>
      </c>
      <c r="AH82" s="50">
        <v>0.39967845015597386</v>
      </c>
      <c r="AI82" s="39">
        <v>89.469232005185148</v>
      </c>
      <c r="AJ82" s="39">
        <v>245.54403331435063</v>
      </c>
      <c r="AK82" s="39">
        <v>330.37573321665116</v>
      </c>
      <c r="AL82" s="39">
        <v>221.79633284539565</v>
      </c>
      <c r="AM82" s="40">
        <v>0</v>
      </c>
      <c r="AN82" s="40">
        <v>0</v>
      </c>
      <c r="AO82" s="41">
        <v>0</v>
      </c>
      <c r="AP82" s="39">
        <f t="shared" ref="AP82:AP93" si="41">AVERAGE(AV82,AK82,AN82)</f>
        <v>111.13783867854137</v>
      </c>
      <c r="AQ82" s="40">
        <v>89.469232005185148</v>
      </c>
      <c r="AR82" s="40">
        <v>245.54403331435063</v>
      </c>
      <c r="AS82" s="41">
        <v>330.37573321665116</v>
      </c>
      <c r="AT82" s="39">
        <f t="shared" ref="AT82:AT93" si="42">AVERAGE(AI82,AO82,AR82)</f>
        <v>111.67108843984526</v>
      </c>
      <c r="AU82" s="39">
        <v>3</v>
      </c>
      <c r="AV82" s="48">
        <v>3.0377828189729739</v>
      </c>
      <c r="AW82" s="55">
        <f t="shared" ref="AW82:AW95" si="43">IF(AH82=0,1,0)</f>
        <v>0</v>
      </c>
      <c r="AX82" s="48">
        <v>3.0377828189729739</v>
      </c>
      <c r="AY82" s="48">
        <v>0.89300661489189193</v>
      </c>
      <c r="AZ82" s="48">
        <v>3.9307894338648657</v>
      </c>
      <c r="BA82" s="56">
        <v>0.20148670166052629</v>
      </c>
      <c r="BB82" s="31">
        <f t="shared" ref="BB82:BB95" si="44">AX82*$BA82</f>
        <v>0.61207284055588018</v>
      </c>
      <c r="BC82" s="31">
        <f t="shared" ref="BC82:BC95" si="45">AY82*$BA82</f>
        <v>0.17992895739559911</v>
      </c>
      <c r="BD82" s="31">
        <f t="shared" ref="BD82:BD95" si="46">AZ82*$BA82</f>
        <v>0.79200179795147918</v>
      </c>
      <c r="BE82" s="31">
        <v>2.2579555766271548</v>
      </c>
      <c r="BF82" s="49">
        <v>1.3893651999999999E-2</v>
      </c>
      <c r="BG82" s="49">
        <v>1.3893651999999999E-2</v>
      </c>
      <c r="BH82" s="49">
        <v>0.114</v>
      </c>
      <c r="BI82" s="49">
        <v>2.3752262999999999E-2</v>
      </c>
      <c r="BJ82" s="49">
        <v>2.3752262999999999E-2</v>
      </c>
      <c r="BK82" s="16">
        <v>1</v>
      </c>
      <c r="BL82" s="50">
        <v>80.3</v>
      </c>
      <c r="BM82" s="16">
        <v>112.8</v>
      </c>
      <c r="BN82" s="50">
        <v>12.287463947196763</v>
      </c>
      <c r="BO82" s="9"/>
      <c r="BP82" s="9">
        <v>0.66900000000000004</v>
      </c>
      <c r="BQ82" s="53">
        <v>0.71345708100000005</v>
      </c>
      <c r="BR82" s="6">
        <v>107</v>
      </c>
      <c r="BS82" s="11">
        <v>116</v>
      </c>
      <c r="BT82" s="48">
        <v>49.915277208113629</v>
      </c>
      <c r="BU82" s="56">
        <v>1.05</v>
      </c>
      <c r="BV82" s="16">
        <v>76</v>
      </c>
      <c r="BW82" s="16">
        <v>78</v>
      </c>
      <c r="BX82" s="16">
        <v>77</v>
      </c>
      <c r="BY82" s="16">
        <v>58</v>
      </c>
      <c r="BZ82" s="16">
        <v>59</v>
      </c>
      <c r="CA82" s="16">
        <v>59</v>
      </c>
      <c r="CB82" s="16">
        <v>47</v>
      </c>
      <c r="CC82" s="16">
        <v>48</v>
      </c>
      <c r="CD82" s="16">
        <v>47</v>
      </c>
      <c r="CE82" s="16">
        <v>38</v>
      </c>
      <c r="CF82" s="16">
        <v>39</v>
      </c>
      <c r="CG82" s="16">
        <v>39</v>
      </c>
      <c r="CH82" s="16">
        <v>34</v>
      </c>
      <c r="CI82" s="16">
        <v>35</v>
      </c>
      <c r="CJ82" s="16">
        <v>34</v>
      </c>
      <c r="CK82" s="49">
        <v>1.0294117647058822</v>
      </c>
      <c r="CL82" s="54">
        <v>1.0082202419947992</v>
      </c>
      <c r="CM82" s="56">
        <v>1.1072668158594774</v>
      </c>
      <c r="CN82" s="56">
        <v>1.0243445608378512</v>
      </c>
      <c r="CO82" s="6">
        <v>290</v>
      </c>
      <c r="CP82" s="14">
        <v>290</v>
      </c>
      <c r="CQ82" s="14">
        <v>110</v>
      </c>
      <c r="CR82" s="4">
        <v>107.2</v>
      </c>
      <c r="CS82" s="7">
        <v>43.3</v>
      </c>
      <c r="CT82" s="6">
        <v>84</v>
      </c>
      <c r="CU82" s="6">
        <v>41</v>
      </c>
      <c r="CV82" s="9">
        <v>0.85234410522557991</v>
      </c>
      <c r="CW82" s="13">
        <v>16</v>
      </c>
      <c r="CX82" s="13">
        <v>21.22</v>
      </c>
      <c r="CY82" s="9">
        <v>0.7540056550424129</v>
      </c>
      <c r="CZ82" s="34">
        <v>7</v>
      </c>
      <c r="DA82" s="9">
        <v>0.13700000000000001</v>
      </c>
      <c r="DB82" s="13">
        <v>12.03</v>
      </c>
      <c r="DC82" s="13">
        <v>50.045360000000002</v>
      </c>
      <c r="DD82" s="13">
        <v>89.866590000000002</v>
      </c>
      <c r="DE82" s="9">
        <v>0.55688504482032752</v>
      </c>
      <c r="DF82" s="16">
        <v>0</v>
      </c>
      <c r="DG82" s="16">
        <v>1</v>
      </c>
      <c r="DH82" s="16">
        <v>0</v>
      </c>
      <c r="DI82" s="16">
        <v>0</v>
      </c>
      <c r="DJ82" s="16">
        <v>0</v>
      </c>
      <c r="DK82" s="16">
        <v>0</v>
      </c>
      <c r="DL82" s="16">
        <v>0</v>
      </c>
      <c r="DM82" s="16">
        <v>0</v>
      </c>
      <c r="DN82" s="16">
        <v>0</v>
      </c>
      <c r="DO82" s="16">
        <v>0</v>
      </c>
      <c r="DP82" s="16">
        <v>0</v>
      </c>
      <c r="DQ82" s="16">
        <v>0</v>
      </c>
      <c r="DR82" s="16">
        <v>0</v>
      </c>
      <c r="DS82" s="16">
        <v>0</v>
      </c>
      <c r="DT82" s="16">
        <v>0</v>
      </c>
      <c r="DU82" s="16">
        <v>0</v>
      </c>
      <c r="DV82" s="16">
        <v>0</v>
      </c>
      <c r="DW82" s="16">
        <v>0</v>
      </c>
      <c r="DX82" s="16">
        <v>0</v>
      </c>
      <c r="DY82" s="16">
        <v>0</v>
      </c>
      <c r="DZ82" s="3" t="s">
        <v>401</v>
      </c>
      <c r="EA82" s="3" t="s">
        <v>86</v>
      </c>
      <c r="EB82" s="50">
        <v>9.1800879729729719</v>
      </c>
      <c r="EC82" s="55">
        <v>9180087.9729729723</v>
      </c>
      <c r="ED82" s="55">
        <v>12709738</v>
      </c>
      <c r="EE82" s="57">
        <v>6508102.0001683207</v>
      </c>
      <c r="EF82" s="57">
        <v>6201635.9998316793</v>
      </c>
      <c r="EG82" s="55">
        <v>3544240.8621379314</v>
      </c>
      <c r="EH82" s="21">
        <v>53400</v>
      </c>
      <c r="EI82" s="57">
        <v>29049.600000000002</v>
      </c>
      <c r="EJ82" s="57">
        <v>24350.400000000001</v>
      </c>
      <c r="EK82" s="59">
        <v>0.4</v>
      </c>
      <c r="EL82" s="60">
        <v>0.54400000000000004</v>
      </c>
      <c r="EM82" s="56">
        <v>0.45600000000000002</v>
      </c>
      <c r="EN82" s="30">
        <f t="shared" ref="EN82:EN95" si="47">EK82*EL82</f>
        <v>0.21760000000000002</v>
      </c>
      <c r="EO82" s="30">
        <f t="shared" ref="EO82:EO95" si="48">EK82*EM82</f>
        <v>0.18240000000000001</v>
      </c>
      <c r="EP82" s="57">
        <f t="shared" ref="EP82:EP95" si="49">EE82-EI82</f>
        <v>6479052.4001683211</v>
      </c>
      <c r="EQ82" s="57">
        <f t="shared" ref="EQ82:EQ95" si="50">EF82-EJ82</f>
        <v>6177285.5998316789</v>
      </c>
      <c r="ER82" s="56">
        <f t="shared" ref="ER82:ER95" si="51">EP82/EQ82</f>
        <v>1.0488510358570542</v>
      </c>
      <c r="ES82" s="31">
        <v>95</v>
      </c>
      <c r="ET82" s="31">
        <v>0</v>
      </c>
      <c r="EU82" s="18">
        <v>0.05</v>
      </c>
      <c r="EV82" s="55">
        <v>0</v>
      </c>
      <c r="EW82" s="55">
        <v>0</v>
      </c>
      <c r="EX82" s="55">
        <v>0</v>
      </c>
      <c r="EY82" s="55">
        <v>0</v>
      </c>
      <c r="EZ82" s="31">
        <v>0</v>
      </c>
      <c r="FA82" s="31">
        <v>0</v>
      </c>
      <c r="FB82" s="31">
        <v>0</v>
      </c>
      <c r="FC82" s="31">
        <v>0</v>
      </c>
      <c r="FD82" s="31">
        <v>0</v>
      </c>
      <c r="FE82" s="61">
        <v>0.75800000000000001</v>
      </c>
      <c r="FF82" s="16">
        <v>0</v>
      </c>
      <c r="FG82" s="16">
        <v>0</v>
      </c>
      <c r="FH82" s="50">
        <v>0.1</v>
      </c>
      <c r="FI82" s="48">
        <f t="shared" si="39"/>
        <v>-2.3025850929940455</v>
      </c>
      <c r="FJ82" s="27">
        <v>-0.93775010497783595</v>
      </c>
      <c r="FK82" s="27">
        <v>-0.84688977280967914</v>
      </c>
      <c r="FL82" s="31">
        <v>24</v>
      </c>
      <c r="FM82" s="30">
        <v>1</v>
      </c>
      <c r="FN82" s="30">
        <v>1</v>
      </c>
      <c r="FO82" s="31">
        <v>24</v>
      </c>
      <c r="FP82" s="31">
        <v>24</v>
      </c>
      <c r="FQ82" s="48">
        <v>0.80265502616216045</v>
      </c>
      <c r="FR82" s="48">
        <v>-1.8666936531263487</v>
      </c>
      <c r="FS82" s="48">
        <v>-1.0436983138114742</v>
      </c>
      <c r="FT82" s="48">
        <v>-2.1836531097825631</v>
      </c>
      <c r="FU82" s="48">
        <v>-1.0276559646735808</v>
      </c>
      <c r="FV82" s="31">
        <v>0.78835470304999977</v>
      </c>
      <c r="FW82" s="30">
        <v>1.1722404867368423</v>
      </c>
      <c r="FX82" s="31">
        <v>7.3915276878</v>
      </c>
      <c r="FY82" s="31">
        <v>11.389558996666668</v>
      </c>
      <c r="FZ82" s="31">
        <v>9.6924779655263169</v>
      </c>
      <c r="GA82" s="31">
        <v>2.6349392076923071E-2</v>
      </c>
      <c r="GB82" s="31">
        <v>14.449551360894738</v>
      </c>
      <c r="GC82" s="31">
        <v>52.045589551052629</v>
      </c>
      <c r="GD82" s="31">
        <v>22.662224372631584</v>
      </c>
      <c r="GE82" s="31">
        <v>74.707813923684213</v>
      </c>
      <c r="GF82" s="31">
        <v>7.2410384030794948</v>
      </c>
      <c r="GG82" s="31">
        <v>69.650853659999996</v>
      </c>
      <c r="GH82" s="21">
        <v>35.200000000000003</v>
      </c>
      <c r="GI82" s="44">
        <v>-0.68157386544381304</v>
      </c>
    </row>
    <row r="83" spans="1:191" ht="14" customHeight="1" x14ac:dyDescent="0.15">
      <c r="A83" s="16" t="s">
        <v>567</v>
      </c>
      <c r="B83" s="21" t="s">
        <v>903</v>
      </c>
      <c r="C83" s="33">
        <v>6.1081081081081079</v>
      </c>
      <c r="D83" s="20">
        <v>5.8</v>
      </c>
      <c r="E83" s="20">
        <v>6</v>
      </c>
      <c r="F83" s="20">
        <v>6.25</v>
      </c>
      <c r="G83" s="20">
        <v>6.5</v>
      </c>
      <c r="H83" s="31">
        <v>-5.25</v>
      </c>
      <c r="I83" s="31">
        <v>-5.0526315789473681</v>
      </c>
      <c r="J83" s="31">
        <v>-1</v>
      </c>
      <c r="K83" s="31">
        <v>-1</v>
      </c>
      <c r="L83" s="31">
        <v>-1</v>
      </c>
      <c r="M83" s="31">
        <v>-1</v>
      </c>
      <c r="N83" s="31">
        <v>3.5999999999999996</v>
      </c>
      <c r="O83" s="21">
        <v>0</v>
      </c>
      <c r="P83" s="55">
        <v>2826.0606683000001</v>
      </c>
      <c r="Q83" s="57">
        <v>2930.4029264999999</v>
      </c>
      <c r="R83" s="57">
        <v>2774.3619607000001</v>
      </c>
      <c r="S83" s="57">
        <v>3612.2188885</v>
      </c>
      <c r="T83" s="57">
        <v>807.66337169999997</v>
      </c>
      <c r="U83" s="57">
        <v>951.99564710000004</v>
      </c>
      <c r="V83" s="55">
        <v>3088.5237215052634</v>
      </c>
      <c r="W83" s="50">
        <v>1.1021299253490955</v>
      </c>
      <c r="X83" s="31">
        <v>0.57732507521314269</v>
      </c>
      <c r="Y83" s="17"/>
      <c r="Z83" s="31">
        <v>10.072002983625001</v>
      </c>
      <c r="AA83" s="26">
        <v>43.3</v>
      </c>
      <c r="AB83" s="49">
        <v>8.2733589999999996E-2</v>
      </c>
      <c r="AC83" s="49">
        <v>8.2733589999999996E-2</v>
      </c>
      <c r="AD83" s="48">
        <v>9.8551698602173907</v>
      </c>
      <c r="AE83" s="48">
        <v>9.8551698602173907</v>
      </c>
      <c r="AG83" s="55">
        <f t="shared" si="38"/>
        <v>0</v>
      </c>
      <c r="AH83" s="50">
        <v>0</v>
      </c>
      <c r="AI83" s="39">
        <v>0</v>
      </c>
      <c r="AJ83" s="39">
        <v>0</v>
      </c>
      <c r="AK83" s="39">
        <v>0</v>
      </c>
      <c r="AL83" s="39">
        <v>0</v>
      </c>
      <c r="AM83" s="40">
        <v>397.28320482399636</v>
      </c>
      <c r="AN83" s="40">
        <v>245.52893942715144</v>
      </c>
      <c r="AO83" s="41">
        <v>226.10875559516822</v>
      </c>
      <c r="AP83" s="39">
        <f t="shared" si="41"/>
        <v>81.944494787313474</v>
      </c>
      <c r="AQ83" s="40">
        <v>397.28320482399636</v>
      </c>
      <c r="AR83" s="40">
        <v>245.52893942715144</v>
      </c>
      <c r="AS83" s="41">
        <v>226.10875559516822</v>
      </c>
      <c r="AT83" s="39">
        <f t="shared" si="42"/>
        <v>157.21256500743991</v>
      </c>
      <c r="AU83" s="39">
        <v>3</v>
      </c>
      <c r="AV83" s="48">
        <v>0.30454493478900002</v>
      </c>
      <c r="AW83" s="55">
        <f t="shared" si="43"/>
        <v>1</v>
      </c>
      <c r="AX83" s="48">
        <v>0</v>
      </c>
      <c r="AY83" s="48">
        <v>70.427675351538468</v>
      </c>
      <c r="AZ83" s="48">
        <v>70.427675351538468</v>
      </c>
      <c r="BA83" s="56">
        <v>0.27592781627500013</v>
      </c>
      <c r="BB83" s="31">
        <f t="shared" si="44"/>
        <v>0</v>
      </c>
      <c r="BC83" s="31">
        <f t="shared" si="45"/>
        <v>19.432954665074661</v>
      </c>
      <c r="BD83" s="31">
        <f t="shared" si="46"/>
        <v>19.432954665074661</v>
      </c>
      <c r="BE83" s="31">
        <v>29.288124525292051</v>
      </c>
      <c r="BF83" s="49">
        <v>7.528837E-3</v>
      </c>
      <c r="BG83" s="49">
        <v>7.528837E-3</v>
      </c>
      <c r="BH83" s="49"/>
      <c r="BI83" s="49">
        <v>9.0262428000000006E-2</v>
      </c>
      <c r="BJ83" s="49">
        <v>9.0262428000000006E-2</v>
      </c>
      <c r="BK83" s="16">
        <v>0</v>
      </c>
      <c r="BL83" s="50">
        <v>18.399999999999999</v>
      </c>
      <c r="BM83" s="16">
        <v>25.5</v>
      </c>
      <c r="BN83" s="50">
        <v>3.9351271824346732</v>
      </c>
      <c r="BO83" s="9"/>
      <c r="BP83" s="9"/>
      <c r="BQ83" s="53"/>
      <c r="BR83" s="6"/>
      <c r="BS83" s="11">
        <v>156</v>
      </c>
      <c r="BT83" s="48">
        <v>49.771826867471006</v>
      </c>
      <c r="BU83" s="56">
        <v>1.0620000000000001</v>
      </c>
      <c r="BV83" s="16">
        <v>246</v>
      </c>
      <c r="BW83" s="16">
        <v>214</v>
      </c>
      <c r="BX83" s="16">
        <v>231</v>
      </c>
      <c r="BY83" s="16">
        <v>224</v>
      </c>
      <c r="BZ83" s="16">
        <v>195</v>
      </c>
      <c r="CA83" s="16">
        <v>210</v>
      </c>
      <c r="CB83" s="16">
        <v>198</v>
      </c>
      <c r="CC83" s="16">
        <v>172</v>
      </c>
      <c r="CD83" s="16">
        <v>185</v>
      </c>
      <c r="CE83" s="16">
        <v>170</v>
      </c>
      <c r="CF83" s="16">
        <v>148</v>
      </c>
      <c r="CG83" s="16">
        <v>160</v>
      </c>
      <c r="CH83" s="16">
        <v>156</v>
      </c>
      <c r="CI83" s="16">
        <v>135</v>
      </c>
      <c r="CJ83" s="16">
        <v>146</v>
      </c>
      <c r="CK83" s="49">
        <v>0.86538461538461542</v>
      </c>
      <c r="CL83" s="54">
        <v>0.97136923733992664</v>
      </c>
      <c r="CM83" s="56">
        <v>1.0724858745369126</v>
      </c>
      <c r="CN83" s="56">
        <v>1.0175693137866317</v>
      </c>
      <c r="CO83" s="6">
        <v>910</v>
      </c>
      <c r="CP83" s="14">
        <v>910</v>
      </c>
      <c r="CQ83" s="14">
        <v>680</v>
      </c>
      <c r="CR83" s="4">
        <v>152.30000000000001</v>
      </c>
      <c r="CS83" s="7">
        <v>9.1</v>
      </c>
      <c r="CT83" s="6">
        <v>88</v>
      </c>
      <c r="CU83" s="6">
        <v>38</v>
      </c>
      <c r="CV83" s="9">
        <v>0.4829886799675106</v>
      </c>
      <c r="CW83" s="13"/>
      <c r="CX83" s="13"/>
      <c r="CY83" s="9"/>
      <c r="CZ83" s="34">
        <v>16</v>
      </c>
      <c r="DA83" s="9"/>
      <c r="DB83" s="13"/>
      <c r="DC83" s="13">
        <v>82.325839999999999</v>
      </c>
      <c r="DD83" s="13">
        <v>89.982140000000001</v>
      </c>
      <c r="DE83" s="9">
        <v>0.91491311498037275</v>
      </c>
      <c r="DF83" s="16">
        <v>0</v>
      </c>
      <c r="DG83" s="16">
        <v>0</v>
      </c>
      <c r="DH83" s="16">
        <v>0</v>
      </c>
      <c r="DI83" s="16">
        <v>0</v>
      </c>
      <c r="DJ83" s="16">
        <v>0</v>
      </c>
      <c r="DK83" s="16">
        <v>0</v>
      </c>
      <c r="DL83" s="16">
        <v>0</v>
      </c>
      <c r="DM83" s="16">
        <v>0</v>
      </c>
      <c r="DN83" s="16">
        <v>0</v>
      </c>
      <c r="DO83" s="16">
        <v>0</v>
      </c>
      <c r="DP83" s="16">
        <v>0</v>
      </c>
      <c r="DQ83" s="16">
        <v>1</v>
      </c>
      <c r="DR83" s="16">
        <v>0</v>
      </c>
      <c r="DS83" s="16">
        <v>0</v>
      </c>
      <c r="DT83" s="16">
        <v>0</v>
      </c>
      <c r="DU83" s="16">
        <v>0</v>
      </c>
      <c r="DV83" s="16">
        <v>0</v>
      </c>
      <c r="DW83" s="16">
        <v>0</v>
      </c>
      <c r="DX83" s="16">
        <v>0</v>
      </c>
      <c r="DY83" s="16">
        <v>0</v>
      </c>
      <c r="DZ83" s="3" t="s">
        <v>400</v>
      </c>
      <c r="EA83" s="3" t="s">
        <v>400</v>
      </c>
      <c r="EB83" s="50">
        <v>6.4800955135135139</v>
      </c>
      <c r="EC83" s="55">
        <v>6480095.5135135138</v>
      </c>
      <c r="ED83" s="55">
        <v>9220768</v>
      </c>
      <c r="EE83" s="57">
        <v>4565404.9996441668</v>
      </c>
      <c r="EF83" s="57">
        <v>4655363.0003558332</v>
      </c>
      <c r="EG83" s="55">
        <v>3368128.0521724136</v>
      </c>
      <c r="EH83" s="21">
        <v>401200</v>
      </c>
      <c r="EI83" s="57">
        <v>211833.60000000001</v>
      </c>
      <c r="EJ83" s="57">
        <v>189366.40000000002</v>
      </c>
      <c r="EK83" s="59">
        <v>4.4000000000000004</v>
      </c>
      <c r="EL83" s="60">
        <v>0.52800000000000002</v>
      </c>
      <c r="EM83" s="56">
        <v>0.47200000000000003</v>
      </c>
      <c r="EN83" s="30">
        <f t="shared" si="47"/>
        <v>2.3232000000000004</v>
      </c>
      <c r="EO83" s="30">
        <f t="shared" si="48"/>
        <v>2.0768000000000004</v>
      </c>
      <c r="EP83" s="57">
        <f t="shared" si="49"/>
        <v>4353571.3996441672</v>
      </c>
      <c r="EQ83" s="57">
        <f t="shared" si="50"/>
        <v>4465996.6003558328</v>
      </c>
      <c r="ER83" s="56">
        <f t="shared" si="51"/>
        <v>0.9748264025318093</v>
      </c>
      <c r="ES83" s="31">
        <v>8</v>
      </c>
      <c r="ET83" s="31">
        <v>85</v>
      </c>
      <c r="EU83" s="18">
        <v>84.4</v>
      </c>
      <c r="EV83" s="55">
        <v>1</v>
      </c>
      <c r="EW83" s="55">
        <v>0</v>
      </c>
      <c r="EX83" s="55">
        <v>1</v>
      </c>
      <c r="EY83" s="55">
        <v>0</v>
      </c>
      <c r="EZ83" s="31">
        <v>0</v>
      </c>
      <c r="FA83" s="31">
        <v>0</v>
      </c>
      <c r="FB83" s="31">
        <v>0</v>
      </c>
      <c r="FC83" s="31">
        <v>7.0000000000000009</v>
      </c>
      <c r="FD83" s="31">
        <v>0</v>
      </c>
      <c r="FE83" s="61">
        <v>0.751</v>
      </c>
      <c r="FF83" s="16">
        <v>1</v>
      </c>
      <c r="FG83" s="16">
        <v>1000</v>
      </c>
      <c r="FH83" s="50">
        <v>154.31871303665386</v>
      </c>
      <c r="FI83" s="48">
        <f t="shared" si="39"/>
        <v>5.039020028986843</v>
      </c>
      <c r="FJ83" s="27">
        <v>-1.1715519657158047</v>
      </c>
      <c r="FK83" s="27">
        <v>-1.4700557947253785</v>
      </c>
      <c r="FL83" s="31">
        <v>4</v>
      </c>
      <c r="FM83" s="30">
        <v>1</v>
      </c>
      <c r="FN83" s="30">
        <v>0.5</v>
      </c>
      <c r="FO83" s="31">
        <v>4</v>
      </c>
      <c r="FP83" s="31">
        <v>2</v>
      </c>
      <c r="FQ83" s="48">
        <v>-0.66967018562837666</v>
      </c>
      <c r="FR83" s="48">
        <v>0.29873808238497751</v>
      </c>
      <c r="FS83" s="48">
        <v>0.43869918455043538</v>
      </c>
      <c r="FT83" s="48">
        <v>0.41055601516447343</v>
      </c>
      <c r="FU83" s="48">
        <v>-0.19834653965077376</v>
      </c>
      <c r="FV83" s="31">
        <v>1.9324432596666667</v>
      </c>
      <c r="FW83" s="30">
        <v>0.44329070199999993</v>
      </c>
      <c r="FX83" s="31">
        <v>7.9023617806999997</v>
      </c>
      <c r="FY83" s="31"/>
      <c r="FZ83" s="31">
        <v>11.230951236666668</v>
      </c>
      <c r="GA83" s="31">
        <v>44.463696076666672</v>
      </c>
      <c r="GB83" s="31">
        <v>36.544730983333331</v>
      </c>
      <c r="GC83" s="31">
        <v>17.060013933333334</v>
      </c>
      <c r="GD83" s="31">
        <v>7.780963742</v>
      </c>
      <c r="GE83" s="31">
        <v>24.840977675333335</v>
      </c>
      <c r="GF83" s="31">
        <v>2.78987808942794</v>
      </c>
      <c r="GG83" s="31">
        <v>56.193829270000002</v>
      </c>
      <c r="GH83" s="21">
        <v>97.7</v>
      </c>
      <c r="GI83" s="44">
        <v>-1.1657161175439452</v>
      </c>
    </row>
    <row r="84" spans="1:191" ht="14" customHeight="1" x14ac:dyDescent="0.15">
      <c r="A84" s="16" t="s">
        <v>440</v>
      </c>
      <c r="B84" s="21" t="s">
        <v>904</v>
      </c>
      <c r="C84" s="33">
        <v>5.0999999999999996</v>
      </c>
      <c r="D84" s="20">
        <v>3.9</v>
      </c>
      <c r="E84" s="20">
        <v>4</v>
      </c>
      <c r="F84" s="20">
        <v>4</v>
      </c>
      <c r="G84" s="20">
        <v>4</v>
      </c>
      <c r="H84" s="31">
        <v>-2.1666666666666665</v>
      </c>
      <c r="I84" s="31">
        <v>-2.1666666666666665</v>
      </c>
      <c r="J84" s="31">
        <v>6</v>
      </c>
      <c r="K84" s="31">
        <v>6</v>
      </c>
      <c r="L84" s="31">
        <v>6</v>
      </c>
      <c r="M84" s="31">
        <v>6</v>
      </c>
      <c r="N84" s="31">
        <v>4.25</v>
      </c>
      <c r="O84" s="21">
        <v>0</v>
      </c>
      <c r="P84" s="55">
        <v>339.70322396</v>
      </c>
      <c r="Q84" s="57">
        <v>374.6595633</v>
      </c>
      <c r="R84" s="57">
        <v>524.6330183</v>
      </c>
      <c r="S84" s="57">
        <v>602.39514454000005</v>
      </c>
      <c r="T84" s="57">
        <v>632.82118739999999</v>
      </c>
      <c r="U84" s="57">
        <v>497.4935466</v>
      </c>
      <c r="V84" s="55">
        <v>595.95227548894741</v>
      </c>
      <c r="W84" s="50">
        <v>-1.5912392815507259</v>
      </c>
      <c r="X84" s="31">
        <v>1.4617480355062844</v>
      </c>
      <c r="Y84" s="17"/>
      <c r="Z84" s="31"/>
      <c r="AA84" s="26">
        <v>35.5</v>
      </c>
      <c r="AB84" s="49">
        <v>0.26866012900000003</v>
      </c>
      <c r="AC84" s="49">
        <v>0.26866012900000003</v>
      </c>
      <c r="AD84" s="48">
        <v>41.315715834333339</v>
      </c>
      <c r="AE84" s="48">
        <v>41.315715834333339</v>
      </c>
      <c r="AG84" s="55">
        <f t="shared" si="38"/>
        <v>0</v>
      </c>
      <c r="AH84" s="50">
        <v>0</v>
      </c>
      <c r="AI84" s="39">
        <v>0</v>
      </c>
      <c r="AJ84" s="39">
        <v>0</v>
      </c>
      <c r="AK84" s="39">
        <v>0</v>
      </c>
      <c r="AL84" s="39">
        <v>0</v>
      </c>
      <c r="AM84" s="40">
        <v>0</v>
      </c>
      <c r="AN84" s="40">
        <v>0</v>
      </c>
      <c r="AO84" s="41">
        <v>0</v>
      </c>
      <c r="AP84" s="39">
        <f t="shared" si="41"/>
        <v>0.12313202199999999</v>
      </c>
      <c r="AQ84" s="40">
        <v>0</v>
      </c>
      <c r="AR84" s="40">
        <v>0</v>
      </c>
      <c r="AS84" s="41">
        <v>0</v>
      </c>
      <c r="AT84" s="39">
        <f t="shared" si="42"/>
        <v>0</v>
      </c>
      <c r="AU84" s="39">
        <v>3</v>
      </c>
      <c r="AV84" s="48">
        <v>0.36939606599999997</v>
      </c>
      <c r="AW84" s="55">
        <f t="shared" si="43"/>
        <v>1</v>
      </c>
      <c r="AX84" s="48">
        <v>0</v>
      </c>
      <c r="AY84" s="48">
        <v>0.236280147</v>
      </c>
      <c r="AZ84" s="48">
        <v>0.236280147</v>
      </c>
      <c r="BA84" s="56">
        <v>0.11996254660161287</v>
      </c>
      <c r="BB84" s="31">
        <f t="shared" si="44"/>
        <v>0</v>
      </c>
      <c r="BC84" s="31">
        <f t="shared" si="45"/>
        <v>2.834476814552344E-2</v>
      </c>
      <c r="BD84" s="31">
        <f t="shared" si="46"/>
        <v>2.834476814552344E-2</v>
      </c>
      <c r="BE84" s="31">
        <v>41.344060602478862</v>
      </c>
      <c r="BF84" s="49">
        <v>2.6656309999999999E-3</v>
      </c>
      <c r="BG84" s="49">
        <v>2.6656309999999999E-3</v>
      </c>
      <c r="BH84" s="49"/>
      <c r="BI84" s="49">
        <v>0.27132576000000003</v>
      </c>
      <c r="BJ84" s="49">
        <v>0.27132576000000003</v>
      </c>
      <c r="BK84" s="16">
        <v>0</v>
      </c>
      <c r="BL84" s="50">
        <v>4.4000000000000004</v>
      </c>
      <c r="BM84" s="16">
        <v>5.9999999999999964</v>
      </c>
      <c r="BN84" s="50">
        <v>5.6496604337763445</v>
      </c>
      <c r="BO84" s="9"/>
      <c r="BP84" s="9"/>
      <c r="BQ84" s="53"/>
      <c r="BR84" s="6"/>
      <c r="BS84" s="11">
        <v>164</v>
      </c>
      <c r="BT84" s="48">
        <v>50.573060170154186</v>
      </c>
      <c r="BU84" s="56">
        <v>1.03</v>
      </c>
      <c r="BV84" s="16">
        <v>264</v>
      </c>
      <c r="BW84" s="16">
        <v>215</v>
      </c>
      <c r="BX84" s="16">
        <v>240</v>
      </c>
      <c r="BY84" s="16">
        <v>256</v>
      </c>
      <c r="BZ84" s="16">
        <v>209</v>
      </c>
      <c r="CA84" s="16">
        <v>233</v>
      </c>
      <c r="CB84" s="16">
        <v>240</v>
      </c>
      <c r="CC84" s="16">
        <v>196</v>
      </c>
      <c r="CD84" s="16">
        <v>218</v>
      </c>
      <c r="CE84" s="16">
        <v>224</v>
      </c>
      <c r="CF84" s="16">
        <v>183</v>
      </c>
      <c r="CG84" s="16">
        <v>204</v>
      </c>
      <c r="CH84" s="16">
        <v>215</v>
      </c>
      <c r="CI84" s="16">
        <v>175</v>
      </c>
      <c r="CJ84" s="16">
        <v>195</v>
      </c>
      <c r="CK84" s="49">
        <v>0.81395348837209303</v>
      </c>
      <c r="CL84" s="54">
        <v>0.96167083815255505</v>
      </c>
      <c r="CM84" s="56">
        <v>1.0687821199406489</v>
      </c>
      <c r="CN84" s="56">
        <v>1.0174524791341972</v>
      </c>
      <c r="CO84" s="6">
        <v>1100</v>
      </c>
      <c r="CP84" s="14">
        <v>1100</v>
      </c>
      <c r="CQ84" s="14">
        <v>1000</v>
      </c>
      <c r="CR84" s="4">
        <v>129.19999999999999</v>
      </c>
      <c r="CS84" s="7">
        <v>10.3</v>
      </c>
      <c r="CT84" s="6">
        <v>78</v>
      </c>
      <c r="CU84" s="6">
        <v>39</v>
      </c>
      <c r="CV84" s="9">
        <v>0.51727645724882931</v>
      </c>
      <c r="CW84" s="13"/>
      <c r="CX84" s="13"/>
      <c r="CY84" s="9"/>
      <c r="CZ84" s="34">
        <v>25</v>
      </c>
      <c r="DA84" s="9">
        <v>0.111</v>
      </c>
      <c r="DB84" s="13">
        <v>10</v>
      </c>
      <c r="DC84" s="13">
        <v>61.238030000000002</v>
      </c>
      <c r="DD84" s="13">
        <v>85.427970000000002</v>
      </c>
      <c r="DE84" s="9">
        <v>0.71683817372694214</v>
      </c>
      <c r="DF84" s="16">
        <v>0</v>
      </c>
      <c r="DG84" s="16">
        <v>0</v>
      </c>
      <c r="DH84" s="16">
        <v>0</v>
      </c>
      <c r="DI84" s="16">
        <v>0</v>
      </c>
      <c r="DJ84" s="16">
        <v>0</v>
      </c>
      <c r="DK84" s="16">
        <v>0</v>
      </c>
      <c r="DL84" s="16">
        <v>0</v>
      </c>
      <c r="DM84" s="16">
        <v>0</v>
      </c>
      <c r="DN84" s="16">
        <v>0</v>
      </c>
      <c r="DO84" s="16">
        <v>0</v>
      </c>
      <c r="DP84" s="16">
        <v>0</v>
      </c>
      <c r="DQ84" s="16">
        <v>1</v>
      </c>
      <c r="DR84" s="16">
        <v>0</v>
      </c>
      <c r="DS84" s="16">
        <v>0</v>
      </c>
      <c r="DT84" s="16">
        <v>0</v>
      </c>
      <c r="DU84" s="16">
        <v>0</v>
      </c>
      <c r="DV84" s="16">
        <v>0</v>
      </c>
      <c r="DW84" s="16">
        <v>0</v>
      </c>
      <c r="DX84" s="16">
        <v>0</v>
      </c>
      <c r="DY84" s="16">
        <v>0</v>
      </c>
      <c r="DZ84" s="3" t="s">
        <v>400</v>
      </c>
      <c r="EA84" s="3" t="s">
        <v>400</v>
      </c>
      <c r="EB84" s="50">
        <v>1.0620107297297297</v>
      </c>
      <c r="EC84" s="55">
        <v>1062010.7297297297</v>
      </c>
      <c r="ED84" s="55">
        <v>1472626</v>
      </c>
      <c r="EE84" s="57">
        <v>743401.00002073299</v>
      </c>
      <c r="EF84" s="57">
        <v>729224.99997926701</v>
      </c>
      <c r="EG84" s="55">
        <v>476475.90392758633</v>
      </c>
      <c r="EH84" s="21">
        <v>19200</v>
      </c>
      <c r="EI84" s="57">
        <v>9600</v>
      </c>
      <c r="EJ84" s="57">
        <v>9600</v>
      </c>
      <c r="EK84" s="59">
        <v>1.3</v>
      </c>
      <c r="EL84" s="60">
        <v>0.5</v>
      </c>
      <c r="EM84" s="56">
        <v>0.5</v>
      </c>
      <c r="EN84" s="30">
        <f t="shared" si="47"/>
        <v>0.65</v>
      </c>
      <c r="EO84" s="30">
        <f t="shared" si="48"/>
        <v>0.65</v>
      </c>
      <c r="EP84" s="57">
        <f t="shared" si="49"/>
        <v>733801.00002073299</v>
      </c>
      <c r="EQ84" s="57">
        <f t="shared" si="50"/>
        <v>719624.99997926701</v>
      </c>
      <c r="ER84" s="56">
        <f t="shared" si="51"/>
        <v>1.0196991489204439</v>
      </c>
      <c r="ES84" s="31">
        <v>10</v>
      </c>
      <c r="ET84" s="31">
        <v>50</v>
      </c>
      <c r="EU84" s="18">
        <v>42.2</v>
      </c>
      <c r="EV84" s="55">
        <v>0</v>
      </c>
      <c r="EW84" s="55">
        <v>0</v>
      </c>
      <c r="EX84" s="55">
        <v>0</v>
      </c>
      <c r="EY84" s="55">
        <v>0</v>
      </c>
      <c r="EZ84" s="31">
        <v>0</v>
      </c>
      <c r="FA84" s="31">
        <v>0</v>
      </c>
      <c r="FB84" s="31">
        <v>0</v>
      </c>
      <c r="FC84" s="31">
        <v>40</v>
      </c>
      <c r="FD84" s="31">
        <v>0</v>
      </c>
      <c r="FE84" s="61">
        <v>0.78400000000000003</v>
      </c>
      <c r="FF84" s="16">
        <v>1</v>
      </c>
      <c r="FG84" s="16">
        <v>6000</v>
      </c>
      <c r="FH84" s="50">
        <v>5649.6604337763474</v>
      </c>
      <c r="FI84" s="48">
        <f t="shared" si="39"/>
        <v>8.6393507221178201</v>
      </c>
      <c r="FJ84" s="27">
        <v>-0.7768635025417413</v>
      </c>
      <c r="FK84" s="27">
        <v>-0.62972795508127799</v>
      </c>
      <c r="FL84" s="31">
        <v>4</v>
      </c>
      <c r="FM84" s="30">
        <v>1</v>
      </c>
      <c r="FN84" s="30">
        <v>1</v>
      </c>
      <c r="FO84" s="31">
        <v>4</v>
      </c>
      <c r="FP84" s="31">
        <v>4</v>
      </c>
      <c r="FQ84" s="48">
        <v>-1.3916999818658753</v>
      </c>
      <c r="FR84" s="48">
        <v>0.29873808238497751</v>
      </c>
      <c r="FS84" s="48">
        <v>0.43869918455043538</v>
      </c>
      <c r="FT84" s="48">
        <v>0.17471882198747013</v>
      </c>
      <c r="FU84" s="48">
        <v>-0.22185436960485411</v>
      </c>
      <c r="FV84" s="31">
        <v>2.2361695901000003</v>
      </c>
      <c r="FW84" s="30">
        <v>1.8992235022105259</v>
      </c>
      <c r="FX84" s="31">
        <v>9.5002678733846153</v>
      </c>
      <c r="FY84" s="31"/>
      <c r="FZ84" s="31"/>
      <c r="GA84" s="31"/>
      <c r="GB84" s="31"/>
      <c r="GC84" s="31"/>
      <c r="GD84" s="31"/>
      <c r="GE84" s="31"/>
      <c r="GF84" s="31"/>
      <c r="GG84" s="31">
        <v>46.935560979999998</v>
      </c>
      <c r="GH84" s="21">
        <v>121.1</v>
      </c>
      <c r="GI84" s="44">
        <v>-1.0965389596607076</v>
      </c>
    </row>
    <row r="85" spans="1:191" ht="14" customHeight="1" x14ac:dyDescent="0.15">
      <c r="A85" s="16" t="s">
        <v>692</v>
      </c>
      <c r="B85" s="21" t="s">
        <v>905</v>
      </c>
      <c r="C85" s="33">
        <v>3.310810810810811</v>
      </c>
      <c r="D85" s="20">
        <v>2.6</v>
      </c>
      <c r="E85" s="20">
        <v>2.5</v>
      </c>
      <c r="F85" s="20">
        <v>2.5</v>
      </c>
      <c r="G85" s="20">
        <v>2.5</v>
      </c>
      <c r="H85" s="31">
        <v>0.8</v>
      </c>
      <c r="I85" s="31">
        <v>0.78947368421052633</v>
      </c>
      <c r="J85" s="31">
        <v>6</v>
      </c>
      <c r="K85" s="31">
        <v>6</v>
      </c>
      <c r="L85" s="31">
        <v>6</v>
      </c>
      <c r="M85" s="31">
        <v>6</v>
      </c>
      <c r="N85" s="31">
        <v>1.9</v>
      </c>
      <c r="O85" s="21">
        <v>4</v>
      </c>
      <c r="P85" s="55">
        <v>2208.6809460999998</v>
      </c>
      <c r="Q85" s="57">
        <v>1991.9119267999999</v>
      </c>
      <c r="R85" s="57">
        <v>1504.8613038000001</v>
      </c>
      <c r="S85" s="57">
        <v>2294.9907505000001</v>
      </c>
      <c r="T85" s="57">
        <v>1513.1076029999999</v>
      </c>
      <c r="U85" s="57">
        <v>2477.9418810000002</v>
      </c>
      <c r="V85" s="55">
        <v>2230.5957819868422</v>
      </c>
      <c r="W85" s="50">
        <v>3.3430845702259697</v>
      </c>
      <c r="X85" s="31">
        <v>0.59038618487294414</v>
      </c>
      <c r="Y85" s="17">
        <v>24.5</v>
      </c>
      <c r="Z85" s="31">
        <v>19.267046855</v>
      </c>
      <c r="AA85" s="26">
        <v>43.2</v>
      </c>
      <c r="AB85" s="49">
        <v>0.13822967999999999</v>
      </c>
      <c r="AC85" s="49">
        <v>0.13822967999999999</v>
      </c>
      <c r="AD85" s="48">
        <v>15.382786538594596</v>
      </c>
      <c r="AE85" s="48">
        <v>15.382786538594596</v>
      </c>
      <c r="AG85" s="55">
        <f t="shared" si="38"/>
        <v>0</v>
      </c>
      <c r="AH85" s="50">
        <v>0</v>
      </c>
      <c r="AI85" s="39">
        <v>0</v>
      </c>
      <c r="AJ85" s="39">
        <v>0</v>
      </c>
      <c r="AK85" s="39">
        <v>0</v>
      </c>
      <c r="AL85" s="39">
        <v>0</v>
      </c>
      <c r="AM85" s="40">
        <v>925.51385348043175</v>
      </c>
      <c r="AN85" s="40">
        <v>735.32990049103978</v>
      </c>
      <c r="AO85" s="41">
        <v>648.98266818592265</v>
      </c>
      <c r="AP85" s="39">
        <f t="shared" si="41"/>
        <v>245.11592925236721</v>
      </c>
      <c r="AQ85" s="40">
        <v>925.51385348043175</v>
      </c>
      <c r="AR85" s="40">
        <v>735.32990049103978</v>
      </c>
      <c r="AS85" s="41">
        <v>648.98266818592265</v>
      </c>
      <c r="AT85" s="39">
        <f t="shared" si="42"/>
        <v>461.43752289232083</v>
      </c>
      <c r="AU85" s="39">
        <v>3</v>
      </c>
      <c r="AV85" s="48">
        <v>1.7887266061904758E-2</v>
      </c>
      <c r="AW85" s="55">
        <f t="shared" si="43"/>
        <v>1</v>
      </c>
      <c r="AX85" s="48">
        <v>0</v>
      </c>
      <c r="AY85" s="48">
        <v>24.782883875095237</v>
      </c>
      <c r="AZ85" s="48">
        <v>24.782883875095237</v>
      </c>
      <c r="BA85" s="56">
        <v>0.77468948906756752</v>
      </c>
      <c r="BB85" s="31">
        <f t="shared" si="44"/>
        <v>0</v>
      </c>
      <c r="BC85" s="31">
        <f t="shared" si="45"/>
        <v>19.199039646818388</v>
      </c>
      <c r="BD85" s="31">
        <f t="shared" si="46"/>
        <v>19.199039646818388</v>
      </c>
      <c r="BE85" s="31">
        <v>34.581826185412986</v>
      </c>
      <c r="BF85" s="49">
        <v>0</v>
      </c>
      <c r="BG85" s="49">
        <v>9.9999999999999995E-7</v>
      </c>
      <c r="BH85" s="49">
        <v>0.50719999999999998</v>
      </c>
      <c r="BI85" s="49">
        <v>0.13822967999999999</v>
      </c>
      <c r="BJ85" s="49">
        <v>0.13822967999999999</v>
      </c>
      <c r="BK85" s="16">
        <v>0</v>
      </c>
      <c r="BL85" s="50">
        <v>55.7</v>
      </c>
      <c r="BM85" s="16">
        <v>74.5</v>
      </c>
      <c r="BN85" s="50">
        <v>98.35424605431416</v>
      </c>
      <c r="BO85" s="9">
        <v>0.59</v>
      </c>
      <c r="BP85" s="9">
        <v>0.63900000000000001</v>
      </c>
      <c r="BQ85" s="53">
        <v>0.66699802799999997</v>
      </c>
      <c r="BR85" s="6">
        <v>92</v>
      </c>
      <c r="BS85" s="11">
        <v>104</v>
      </c>
      <c r="BT85" s="48">
        <v>50.558442100543886</v>
      </c>
      <c r="BU85" s="56">
        <v>1.05</v>
      </c>
      <c r="BV85" s="16">
        <v>115</v>
      </c>
      <c r="BW85" s="16">
        <v>59</v>
      </c>
      <c r="BX85" s="16">
        <v>87</v>
      </c>
      <c r="BY85" s="16">
        <v>104</v>
      </c>
      <c r="BZ85" s="16">
        <v>53</v>
      </c>
      <c r="CA85" s="16">
        <v>79</v>
      </c>
      <c r="CB85" s="16">
        <v>94</v>
      </c>
      <c r="CC85" s="16">
        <v>48</v>
      </c>
      <c r="CD85" s="16">
        <v>72</v>
      </c>
      <c r="CE85" s="16">
        <v>85</v>
      </c>
      <c r="CF85" s="16">
        <v>44</v>
      </c>
      <c r="CG85" s="16">
        <v>65</v>
      </c>
      <c r="CH85" s="16">
        <v>80</v>
      </c>
      <c r="CI85" s="16">
        <v>41</v>
      </c>
      <c r="CJ85" s="16">
        <v>61</v>
      </c>
      <c r="CK85" s="49">
        <v>0.51249999999999996</v>
      </c>
      <c r="CL85" s="54">
        <v>0.84745538452909908</v>
      </c>
      <c r="CM85" s="56">
        <v>1.099450316063783</v>
      </c>
      <c r="CN85" s="56">
        <v>1.0230049172409541</v>
      </c>
      <c r="CO85" s="6">
        <v>470</v>
      </c>
      <c r="CP85" s="14">
        <v>470</v>
      </c>
      <c r="CQ85" s="14">
        <v>270</v>
      </c>
      <c r="CR85" s="4">
        <v>62.7</v>
      </c>
      <c r="CS85" s="7">
        <v>34.200000000000003</v>
      </c>
      <c r="CT85" s="6">
        <v>81</v>
      </c>
      <c r="CU85" s="6">
        <v>83</v>
      </c>
      <c r="CV85" s="9"/>
      <c r="CW85" s="13">
        <v>42.6</v>
      </c>
      <c r="CX85" s="13">
        <v>43.67</v>
      </c>
      <c r="CY85" s="9">
        <v>0.9754980535836959</v>
      </c>
      <c r="CZ85" s="34">
        <v>26</v>
      </c>
      <c r="DA85" s="9">
        <v>0.42899999999999999</v>
      </c>
      <c r="DB85" s="13">
        <v>30</v>
      </c>
      <c r="DC85" s="13">
        <v>49.231729999999999</v>
      </c>
      <c r="DD85" s="13">
        <v>85.392430000000004</v>
      </c>
      <c r="DE85" s="9">
        <v>0.57653506288555079</v>
      </c>
      <c r="DF85" s="16">
        <v>0</v>
      </c>
      <c r="DG85" s="16">
        <v>0</v>
      </c>
      <c r="DH85" s="16">
        <v>1</v>
      </c>
      <c r="DI85" s="16">
        <v>0</v>
      </c>
      <c r="DJ85" s="16">
        <v>0</v>
      </c>
      <c r="DK85" s="16">
        <v>0</v>
      </c>
      <c r="DL85" s="16">
        <v>0</v>
      </c>
      <c r="DM85" s="16">
        <v>0</v>
      </c>
      <c r="DN85" s="16">
        <v>0</v>
      </c>
      <c r="DO85" s="16">
        <v>0</v>
      </c>
      <c r="DP85" s="16">
        <v>0</v>
      </c>
      <c r="DQ85" s="16">
        <v>0</v>
      </c>
      <c r="DR85" s="16">
        <v>0</v>
      </c>
      <c r="DS85" s="16">
        <v>0</v>
      </c>
      <c r="DT85" s="16">
        <v>0</v>
      </c>
      <c r="DU85" s="16">
        <v>0</v>
      </c>
      <c r="DV85" s="16">
        <v>1</v>
      </c>
      <c r="DW85" s="16">
        <v>0</v>
      </c>
      <c r="DX85" s="16">
        <v>0</v>
      </c>
      <c r="DY85" s="16">
        <v>0</v>
      </c>
      <c r="DZ85" s="3" t="s">
        <v>401</v>
      </c>
      <c r="EA85" s="3" t="s">
        <v>100</v>
      </c>
      <c r="EB85" s="50">
        <v>0.75746602702702703</v>
      </c>
      <c r="EC85" s="55">
        <v>757466.02702702698</v>
      </c>
      <c r="ED85" s="55">
        <v>763834</v>
      </c>
      <c r="EE85" s="57">
        <v>376047.00002482277</v>
      </c>
      <c r="EF85" s="57">
        <v>387786.99997517728</v>
      </c>
      <c r="EG85" s="55">
        <v>298858.25743448274</v>
      </c>
      <c r="EH85" s="21">
        <v>10000</v>
      </c>
      <c r="EI85" s="57">
        <v>4650</v>
      </c>
      <c r="EJ85" s="57">
        <v>5350</v>
      </c>
      <c r="EK85" s="59">
        <v>1.3</v>
      </c>
      <c r="EL85" s="60">
        <v>0.46500000000000002</v>
      </c>
      <c r="EM85" s="56">
        <v>0.53500000000000003</v>
      </c>
      <c r="EN85" s="30">
        <f t="shared" si="47"/>
        <v>0.60450000000000004</v>
      </c>
      <c r="EO85" s="30">
        <f t="shared" si="48"/>
        <v>0.69550000000000012</v>
      </c>
      <c r="EP85" s="57">
        <f t="shared" si="49"/>
        <v>371397.00002482277</v>
      </c>
      <c r="EQ85" s="57">
        <f t="shared" si="50"/>
        <v>382436.99997517728</v>
      </c>
      <c r="ER85" s="56">
        <f t="shared" si="51"/>
        <v>0.97113250038288379</v>
      </c>
      <c r="ES85" s="31">
        <v>0</v>
      </c>
      <c r="ET85" s="31">
        <v>7.1999999999999993</v>
      </c>
      <c r="EU85" s="18">
        <v>7.2</v>
      </c>
      <c r="EV85" s="55">
        <v>0</v>
      </c>
      <c r="EW85" s="55">
        <v>0</v>
      </c>
      <c r="EX85" s="55">
        <v>0</v>
      </c>
      <c r="EY85" s="55">
        <v>0</v>
      </c>
      <c r="EZ85" s="31">
        <v>28.4</v>
      </c>
      <c r="FA85" s="31">
        <v>0</v>
      </c>
      <c r="FB85" s="31">
        <v>0</v>
      </c>
      <c r="FC85" s="31">
        <v>4.3</v>
      </c>
      <c r="FD85" s="31">
        <v>4.3</v>
      </c>
      <c r="FE85" s="61">
        <v>0.56999999999999995</v>
      </c>
      <c r="FF85" s="16">
        <v>0</v>
      </c>
      <c r="FG85" s="16">
        <v>0</v>
      </c>
      <c r="FH85" s="50">
        <v>0.1</v>
      </c>
      <c r="FI85" s="48">
        <f t="shared" si="39"/>
        <v>-2.3025850929940455</v>
      </c>
      <c r="FJ85" s="27">
        <v>-0.36668024000204219</v>
      </c>
      <c r="FK85" s="27">
        <v>-0.45454187854912259</v>
      </c>
      <c r="FL85" s="31">
        <v>0.1</v>
      </c>
      <c r="FM85" s="30">
        <v>0</v>
      </c>
      <c r="FN85" s="30">
        <v>0</v>
      </c>
      <c r="FO85" s="31">
        <v>0.1</v>
      </c>
      <c r="FP85" s="31">
        <v>0.1</v>
      </c>
      <c r="FQ85" s="48">
        <v>0.80265502616216045</v>
      </c>
      <c r="FR85" s="48">
        <v>0.72099727080968612</v>
      </c>
      <c r="FS85" s="48">
        <v>0.7277666967310078</v>
      </c>
      <c r="FT85" s="48">
        <v>0.63460134868262663</v>
      </c>
      <c r="FU85" s="48">
        <v>0.48629569276727169</v>
      </c>
      <c r="FV85" s="31">
        <v>0.88375754871428569</v>
      </c>
      <c r="FW85" s="30">
        <v>0.93967395378947371</v>
      </c>
      <c r="FX85" s="31">
        <v>20.844360828421049</v>
      </c>
      <c r="FY85" s="31"/>
      <c r="FZ85" s="31"/>
      <c r="GA85" s="31"/>
      <c r="GB85" s="31"/>
      <c r="GC85" s="31"/>
      <c r="GD85" s="31"/>
      <c r="GE85" s="31"/>
      <c r="GF85" s="31"/>
      <c r="GG85" s="31">
        <v>65.490243899999996</v>
      </c>
      <c r="GH85" s="21">
        <v>32.9</v>
      </c>
      <c r="GI85" s="44">
        <v>-0.58131273572866038</v>
      </c>
    </row>
    <row r="86" spans="1:191" ht="14" customHeight="1" x14ac:dyDescent="0.15">
      <c r="A86" s="16" t="s">
        <v>585</v>
      </c>
      <c r="B86" s="21" t="s">
        <v>906</v>
      </c>
      <c r="C86" s="33">
        <v>5.756756756756757</v>
      </c>
      <c r="D86" s="20">
        <v>4.9000000000000004</v>
      </c>
      <c r="E86" s="20">
        <v>4.5</v>
      </c>
      <c r="F86" s="20">
        <v>4.5</v>
      </c>
      <c r="G86" s="20">
        <v>4.5</v>
      </c>
      <c r="H86" s="31">
        <v>-3.5249999999999999</v>
      </c>
      <c r="I86" s="31">
        <v>-3.2105263157894739</v>
      </c>
      <c r="J86" s="31">
        <v>4.5999999999999996</v>
      </c>
      <c r="K86" s="31">
        <v>5</v>
      </c>
      <c r="L86" s="31">
        <v>5</v>
      </c>
      <c r="M86" s="31">
        <v>5</v>
      </c>
      <c r="N86" s="31">
        <v>3.625</v>
      </c>
      <c r="O86" s="21">
        <v>4</v>
      </c>
      <c r="P86" s="55">
        <v>1653.9939182999999</v>
      </c>
      <c r="Q86" s="57">
        <v>1661.9887366999999</v>
      </c>
      <c r="R86" s="57">
        <v>1799.6960185</v>
      </c>
      <c r="S86" s="57">
        <v>1473.1070774</v>
      </c>
      <c r="T86" s="57"/>
      <c r="U86" s="57">
        <v>1016.411177</v>
      </c>
      <c r="V86" s="55">
        <v>1793.162940207895</v>
      </c>
      <c r="W86" s="50"/>
      <c r="X86" s="31">
        <v>-0.14230593875328876</v>
      </c>
      <c r="Y86" s="17"/>
      <c r="Z86" s="31">
        <v>7.4684341683750004</v>
      </c>
      <c r="AA86" s="26">
        <v>59.5</v>
      </c>
      <c r="AE86" s="48">
        <v>9.8000000000000007</v>
      </c>
      <c r="AF86" s="55">
        <v>1560.7777777777778</v>
      </c>
      <c r="AG86" s="55">
        <f t="shared" si="38"/>
        <v>1560777.7777777778</v>
      </c>
      <c r="AH86" s="50">
        <v>0.21704755533197784</v>
      </c>
      <c r="AI86" s="39">
        <v>0</v>
      </c>
      <c r="AJ86" s="39">
        <v>0</v>
      </c>
      <c r="AK86" s="39">
        <v>0</v>
      </c>
      <c r="AL86" s="39">
        <v>0</v>
      </c>
      <c r="AM86" s="40">
        <v>0</v>
      </c>
      <c r="AN86" s="40">
        <v>0</v>
      </c>
      <c r="AO86" s="41">
        <v>0</v>
      </c>
      <c r="AP86" s="39">
        <f t="shared" si="41"/>
        <v>6.1617767666666675E-3</v>
      </c>
      <c r="AQ86" s="40">
        <v>0</v>
      </c>
      <c r="AR86" s="40">
        <v>0</v>
      </c>
      <c r="AS86" s="41">
        <v>0</v>
      </c>
      <c r="AT86" s="39">
        <f t="shared" si="42"/>
        <v>0</v>
      </c>
      <c r="AU86" s="39">
        <v>3</v>
      </c>
      <c r="AV86" s="48">
        <v>1.8485330300000002E-2</v>
      </c>
      <c r="AW86" s="55">
        <f t="shared" si="43"/>
        <v>0</v>
      </c>
      <c r="AX86" s="48">
        <v>1.8485330300000002E-2</v>
      </c>
      <c r="AY86" s="48">
        <v>5.7818342015000006</v>
      </c>
      <c r="AZ86" s="48">
        <v>5.8003195318000005</v>
      </c>
      <c r="BA86" s="56">
        <v>0.1185689201057895</v>
      </c>
      <c r="BB86" s="31">
        <f t="shared" si="44"/>
        <v>2.1917856514698298E-3</v>
      </c>
      <c r="BC86" s="31">
        <f t="shared" si="45"/>
        <v>0.68554583750257481</v>
      </c>
      <c r="BD86" s="31">
        <f t="shared" si="46"/>
        <v>0.68773762315404463</v>
      </c>
      <c r="BE86" s="31">
        <v>0.68773762315404463</v>
      </c>
      <c r="BH86" s="49">
        <v>7.7399999999999997E-2</v>
      </c>
      <c r="BK86" s="16">
        <v>0</v>
      </c>
      <c r="BL86" s="50">
        <v>34.4</v>
      </c>
      <c r="BM86" s="16">
        <v>49.6</v>
      </c>
      <c r="BN86" s="50">
        <v>6.8975602406346486</v>
      </c>
      <c r="BO86" s="9"/>
      <c r="BP86" s="9">
        <v>0.70499999999999996</v>
      </c>
      <c r="BQ86" s="53">
        <v>0.73860289599999995</v>
      </c>
      <c r="BR86" s="6">
        <v>119</v>
      </c>
      <c r="BS86" s="11">
        <v>145</v>
      </c>
      <c r="BT86" s="48">
        <v>50.713624311979814</v>
      </c>
      <c r="BU86" s="56">
        <v>1.05</v>
      </c>
      <c r="BV86" s="16">
        <v>157</v>
      </c>
      <c r="BW86" s="16">
        <v>145</v>
      </c>
      <c r="BX86" s="16">
        <v>151</v>
      </c>
      <c r="BY86" s="16">
        <v>146</v>
      </c>
      <c r="BZ86" s="16">
        <v>136</v>
      </c>
      <c r="CA86" s="16">
        <v>141</v>
      </c>
      <c r="CB86" s="16">
        <v>113</v>
      </c>
      <c r="CC86" s="16">
        <v>105</v>
      </c>
      <c r="CD86" s="16">
        <v>109</v>
      </c>
      <c r="CE86" s="16">
        <v>87</v>
      </c>
      <c r="CF86" s="16">
        <v>81</v>
      </c>
      <c r="CG86" s="16">
        <v>84</v>
      </c>
      <c r="CH86" s="16">
        <v>75</v>
      </c>
      <c r="CI86" s="16">
        <v>69</v>
      </c>
      <c r="CJ86" s="16">
        <v>72</v>
      </c>
      <c r="CK86" s="49">
        <v>0.92</v>
      </c>
      <c r="CL86" s="54">
        <v>0.98068747226480368</v>
      </c>
      <c r="CM86" s="56">
        <v>1.0766068336570747</v>
      </c>
      <c r="CN86" s="56">
        <v>1.018210900131566</v>
      </c>
      <c r="CO86" s="6">
        <v>670</v>
      </c>
      <c r="CP86" s="14">
        <v>670</v>
      </c>
      <c r="CQ86" s="14">
        <v>300</v>
      </c>
      <c r="CR86" s="4">
        <v>46.4</v>
      </c>
      <c r="CS86" s="7">
        <v>32</v>
      </c>
      <c r="CT86" s="6">
        <v>85</v>
      </c>
      <c r="CU86" s="6">
        <v>26</v>
      </c>
      <c r="CV86" s="9"/>
      <c r="CW86" s="13">
        <v>22.5</v>
      </c>
      <c r="CX86" s="13">
        <v>36.340000000000003</v>
      </c>
      <c r="CY86" s="9">
        <v>0.6191524490919097</v>
      </c>
      <c r="CZ86" s="34">
        <v>11</v>
      </c>
      <c r="DA86" s="9">
        <v>0.05</v>
      </c>
      <c r="DB86" s="13">
        <v>5.17</v>
      </c>
      <c r="DC86" s="13">
        <v>58.42933</v>
      </c>
      <c r="DD86" s="13">
        <v>82.980289999999997</v>
      </c>
      <c r="DE86" s="9">
        <v>0.7041350421889343</v>
      </c>
      <c r="DF86" s="16">
        <v>0</v>
      </c>
      <c r="DG86" s="16">
        <v>1</v>
      </c>
      <c r="DH86" s="16">
        <v>0</v>
      </c>
      <c r="DI86" s="16">
        <v>0</v>
      </c>
      <c r="DJ86" s="16">
        <v>0</v>
      </c>
      <c r="DK86" s="16">
        <v>0</v>
      </c>
      <c r="DL86" s="16">
        <v>0</v>
      </c>
      <c r="DM86" s="16">
        <v>0</v>
      </c>
      <c r="DN86" s="16">
        <v>0</v>
      </c>
      <c r="DO86" s="16">
        <v>0</v>
      </c>
      <c r="DP86" s="16">
        <v>0</v>
      </c>
      <c r="DQ86" s="16">
        <v>0</v>
      </c>
      <c r="DR86" s="16">
        <v>0</v>
      </c>
      <c r="DS86" s="16">
        <v>0</v>
      </c>
      <c r="DT86" s="16">
        <v>0</v>
      </c>
      <c r="DU86" s="16">
        <v>0</v>
      </c>
      <c r="DV86" s="16">
        <v>0</v>
      </c>
      <c r="DW86" s="16">
        <v>0</v>
      </c>
      <c r="DX86" s="16">
        <v>0</v>
      </c>
      <c r="DY86" s="16">
        <v>0</v>
      </c>
      <c r="DZ86" s="3" t="s">
        <v>401</v>
      </c>
      <c r="EA86" s="3" t="s">
        <v>79</v>
      </c>
      <c r="EB86" s="50">
        <v>7.1909484324324326</v>
      </c>
      <c r="EC86" s="55">
        <v>7190948.4324324327</v>
      </c>
      <c r="ED86" s="55">
        <v>9409991</v>
      </c>
      <c r="EE86" s="57">
        <v>4765196.0002304213</v>
      </c>
      <c r="EF86" s="57">
        <v>4644794.9997695787</v>
      </c>
      <c r="EG86" s="55">
        <v>3138504.9042413789</v>
      </c>
      <c r="EH86" s="21">
        <v>30100</v>
      </c>
      <c r="EI86" s="57">
        <v>13003.2</v>
      </c>
      <c r="EJ86" s="57">
        <v>17096.8</v>
      </c>
      <c r="EK86" s="59">
        <v>0.3</v>
      </c>
      <c r="EL86" s="60">
        <v>0.43200000000000005</v>
      </c>
      <c r="EM86" s="56">
        <v>0.56799999999999995</v>
      </c>
      <c r="EN86" s="30">
        <f t="shared" si="47"/>
        <v>0.12960000000000002</v>
      </c>
      <c r="EO86" s="30">
        <f t="shared" si="48"/>
        <v>0.17039999999999997</v>
      </c>
      <c r="EP86" s="57">
        <f t="shared" si="49"/>
        <v>4752192.8002304211</v>
      </c>
      <c r="EQ86" s="57">
        <f t="shared" si="50"/>
        <v>4627698.1997695789</v>
      </c>
      <c r="ER86" s="56">
        <f t="shared" si="51"/>
        <v>1.0269020569377323</v>
      </c>
      <c r="ES86" s="31">
        <v>96.000000000000014</v>
      </c>
      <c r="ET86" s="31">
        <v>0</v>
      </c>
      <c r="EU86" s="18">
        <v>0.05</v>
      </c>
      <c r="EV86" s="55">
        <v>0</v>
      </c>
      <c r="EW86" s="55">
        <v>0</v>
      </c>
      <c r="EX86" s="55">
        <v>0</v>
      </c>
      <c r="EY86" s="55">
        <v>0</v>
      </c>
      <c r="EZ86" s="31">
        <v>0</v>
      </c>
      <c r="FA86" s="31">
        <v>0</v>
      </c>
      <c r="FB86" s="31">
        <v>0</v>
      </c>
      <c r="FC86" s="31">
        <v>3</v>
      </c>
      <c r="FD86" s="31">
        <v>1</v>
      </c>
      <c r="FE86" s="61">
        <v>1.100000000000001E-2</v>
      </c>
      <c r="FF86" s="16">
        <v>2</v>
      </c>
      <c r="FG86" s="16">
        <v>2700</v>
      </c>
      <c r="FH86" s="50">
        <v>375.47202922809578</v>
      </c>
      <c r="FI86" s="48">
        <f t="shared" si="39"/>
        <v>5.9281839790238458</v>
      </c>
      <c r="FJ86" s="27">
        <v>-1.2204656608096063</v>
      </c>
      <c r="FK86" s="27">
        <v>-1.2881121867047158</v>
      </c>
      <c r="FL86" s="31">
        <v>3</v>
      </c>
      <c r="FM86" s="30">
        <v>1</v>
      </c>
      <c r="FN86" s="30">
        <v>0</v>
      </c>
      <c r="FO86" s="31">
        <v>3</v>
      </c>
      <c r="FP86" s="31">
        <v>0.1</v>
      </c>
      <c r="FQ86" s="48">
        <v>-0.84798793485397295</v>
      </c>
      <c r="FR86" s="48">
        <v>0.40700966916054382</v>
      </c>
      <c r="FS86" s="48">
        <v>0.5128190594685309</v>
      </c>
      <c r="FT86" s="48">
        <v>0.63460134868262663</v>
      </c>
      <c r="FU86" s="48">
        <v>-0.11633400884939749</v>
      </c>
      <c r="FV86" s="31">
        <v>2.3733423210526319E-2</v>
      </c>
      <c r="FW86" s="30">
        <v>0.15836667727777776</v>
      </c>
      <c r="FX86" s="31">
        <v>7.9621770550000015</v>
      </c>
      <c r="FY86" s="31"/>
      <c r="FZ86" s="31"/>
      <c r="GA86" s="31"/>
      <c r="GB86" s="31"/>
      <c r="GC86" s="31"/>
      <c r="GD86" s="31"/>
      <c r="GE86" s="31"/>
      <c r="GF86" s="31"/>
      <c r="GG86" s="31">
        <v>60.371341459999996</v>
      </c>
      <c r="GH86" s="21">
        <v>70.8</v>
      </c>
      <c r="GI86" s="44">
        <v>-1.3361222813532416</v>
      </c>
    </row>
    <row r="87" spans="1:191" ht="14" customHeight="1" x14ac:dyDescent="0.15">
      <c r="A87" s="16" t="s">
        <v>712</v>
      </c>
      <c r="B87" s="21" t="s">
        <v>907</v>
      </c>
      <c r="C87" s="33">
        <v>3.2297297297297298</v>
      </c>
      <c r="D87" s="20">
        <v>3.2</v>
      </c>
      <c r="E87" s="20">
        <v>3.3333333333333335</v>
      </c>
      <c r="F87" s="20">
        <v>3.5</v>
      </c>
      <c r="G87" s="20">
        <v>4</v>
      </c>
      <c r="H87" s="31">
        <v>4.2750000000000004</v>
      </c>
      <c r="I87" s="31">
        <v>4.5263157894736841</v>
      </c>
      <c r="J87" s="31">
        <v>7</v>
      </c>
      <c r="K87" s="31">
        <v>7</v>
      </c>
      <c r="L87" s="31">
        <v>7</v>
      </c>
      <c r="M87" s="31">
        <v>7</v>
      </c>
      <c r="N87" s="31">
        <v>3.2428571428571433</v>
      </c>
      <c r="O87" s="21">
        <v>41</v>
      </c>
      <c r="P87" s="55">
        <v>2406.1990148</v>
      </c>
      <c r="Q87" s="57">
        <v>2729.7908318</v>
      </c>
      <c r="R87" s="57">
        <v>3163.7503768000001</v>
      </c>
      <c r="S87" s="57">
        <v>3367.9041622999998</v>
      </c>
      <c r="T87" s="57">
        <v>2651.647923</v>
      </c>
      <c r="U87" s="57">
        <v>3270.4648900000002</v>
      </c>
      <c r="V87" s="55">
        <v>3128.6776526421049</v>
      </c>
      <c r="W87" s="50">
        <v>1.4081614128974784</v>
      </c>
      <c r="X87" s="31">
        <v>0.86706850059026996</v>
      </c>
      <c r="Y87" s="17">
        <v>21.299999999999997</v>
      </c>
      <c r="Z87" s="31">
        <v>23.016751477333329</v>
      </c>
      <c r="AA87" s="26">
        <v>55.3</v>
      </c>
      <c r="AB87" s="49">
        <v>3.8696937000000001E-2</v>
      </c>
      <c r="AC87" s="49">
        <v>3.8696937000000001E-2</v>
      </c>
      <c r="AD87" s="48">
        <v>6.9596672521891909</v>
      </c>
      <c r="AE87" s="48">
        <v>6.9596672521891909</v>
      </c>
      <c r="AF87" s="55">
        <v>1511.9166666666667</v>
      </c>
      <c r="AG87" s="55">
        <f t="shared" si="38"/>
        <v>1511916.6666666667</v>
      </c>
      <c r="AH87" s="50">
        <v>0.30540352491947742</v>
      </c>
      <c r="AI87" s="39">
        <v>0</v>
      </c>
      <c r="AJ87" s="39">
        <v>0</v>
      </c>
      <c r="AK87" s="39">
        <v>0</v>
      </c>
      <c r="AL87" s="39">
        <v>0</v>
      </c>
      <c r="AM87" s="40">
        <v>24.516044622910243</v>
      </c>
      <c r="AN87" s="40">
        <v>28.704324359712292</v>
      </c>
      <c r="AO87" s="41">
        <v>48.383004450316683</v>
      </c>
      <c r="AP87" s="39">
        <f t="shared" si="41"/>
        <v>9.8300212820729858</v>
      </c>
      <c r="AQ87" s="40">
        <v>24.516044622910243</v>
      </c>
      <c r="AR87" s="40">
        <v>28.704324359712292</v>
      </c>
      <c r="AS87" s="41">
        <v>48.383004450316683</v>
      </c>
      <c r="AT87" s="39">
        <f t="shared" si="42"/>
        <v>25.695776270009659</v>
      </c>
      <c r="AU87" s="39">
        <v>3</v>
      </c>
      <c r="AV87" s="48">
        <v>0.78573948650666681</v>
      </c>
      <c r="AW87" s="55">
        <f t="shared" si="43"/>
        <v>0</v>
      </c>
      <c r="AX87" s="48">
        <v>0.78573948650666681</v>
      </c>
      <c r="AY87" s="48">
        <v>5.3942585540833337</v>
      </c>
      <c r="AZ87" s="48">
        <v>6.1799980405900001</v>
      </c>
      <c r="BA87" s="56">
        <v>0.39007615209473678</v>
      </c>
      <c r="BB87" s="31">
        <f t="shared" si="44"/>
        <v>0.30649823544541493</v>
      </c>
      <c r="BC87" s="31">
        <f t="shared" si="45"/>
        <v>2.1041716201809453</v>
      </c>
      <c r="BD87" s="31">
        <f t="shared" si="46"/>
        <v>2.4106698556263604</v>
      </c>
      <c r="BE87" s="31">
        <v>9.3703371078155513</v>
      </c>
      <c r="BF87" s="49">
        <v>1.8631001000000001E-2</v>
      </c>
      <c r="BG87" s="49">
        <v>1.8631001000000001E-2</v>
      </c>
      <c r="BH87" s="49">
        <v>0.23200000000000001</v>
      </c>
      <c r="BI87" s="49">
        <v>5.7327939000000001E-2</v>
      </c>
      <c r="BJ87" s="49">
        <v>5.7327939000000001E-2</v>
      </c>
      <c r="BK87" s="16">
        <v>1</v>
      </c>
      <c r="BL87" s="50">
        <v>552.6</v>
      </c>
      <c r="BM87" s="16">
        <v>949.80000000000007</v>
      </c>
      <c r="BN87" s="50">
        <v>191.85731222081444</v>
      </c>
      <c r="BO87" s="9">
        <v>0.58899999999999997</v>
      </c>
      <c r="BP87" s="9">
        <v>0.63400000000000001</v>
      </c>
      <c r="BQ87" s="53">
        <v>0.68045263499999997</v>
      </c>
      <c r="BR87" s="6">
        <v>101</v>
      </c>
      <c r="BS87" s="11">
        <v>106</v>
      </c>
      <c r="BT87" s="48">
        <v>49.866517638819566</v>
      </c>
      <c r="BU87" s="56">
        <v>1.05</v>
      </c>
      <c r="BV87" s="16">
        <v>58</v>
      </c>
      <c r="BW87" s="16">
        <v>52</v>
      </c>
      <c r="BX87" s="16">
        <v>55</v>
      </c>
      <c r="BY87" s="16">
        <v>47</v>
      </c>
      <c r="BZ87" s="16">
        <v>43</v>
      </c>
      <c r="CA87" s="16">
        <v>45</v>
      </c>
      <c r="CB87" s="16">
        <v>42</v>
      </c>
      <c r="CC87" s="16">
        <v>38</v>
      </c>
      <c r="CD87" s="16">
        <v>40</v>
      </c>
      <c r="CE87" s="16">
        <v>36</v>
      </c>
      <c r="CF87" s="16">
        <v>32</v>
      </c>
      <c r="CG87" s="16">
        <v>34</v>
      </c>
      <c r="CH87" s="16">
        <v>32</v>
      </c>
      <c r="CI87" s="16">
        <v>29</v>
      </c>
      <c r="CJ87" s="16">
        <v>31</v>
      </c>
      <c r="CK87" s="49">
        <v>0.90625</v>
      </c>
      <c r="CL87" s="54">
        <v>0.97159619902551442</v>
      </c>
      <c r="CM87" s="56">
        <v>1.0712250804169745</v>
      </c>
      <c r="CN87" s="56">
        <v>1.0162606575168884</v>
      </c>
      <c r="CO87" s="6">
        <v>280</v>
      </c>
      <c r="CP87" s="14">
        <v>280</v>
      </c>
      <c r="CQ87" s="14">
        <v>110</v>
      </c>
      <c r="CR87" s="4">
        <v>93.1</v>
      </c>
      <c r="CS87" s="7">
        <v>65.2</v>
      </c>
      <c r="CT87" s="6">
        <v>92</v>
      </c>
      <c r="CU87" s="6">
        <v>67</v>
      </c>
      <c r="CV87" s="9">
        <v>1.0008874108450005</v>
      </c>
      <c r="CW87" s="13">
        <v>31.9</v>
      </c>
      <c r="CX87" s="13">
        <v>36.32</v>
      </c>
      <c r="CY87" s="9">
        <v>0.87830396475770922</v>
      </c>
      <c r="CZ87" s="34"/>
      <c r="DA87" s="9">
        <v>0.23499999999999999</v>
      </c>
      <c r="DB87" s="13">
        <v>23.44</v>
      </c>
      <c r="DC87" s="13">
        <v>43.412190000000002</v>
      </c>
      <c r="DD87" s="13">
        <v>84.594470000000001</v>
      </c>
      <c r="DE87" s="9">
        <v>0.51317999864530151</v>
      </c>
      <c r="DF87" s="16">
        <v>0</v>
      </c>
      <c r="DG87" s="16">
        <v>1</v>
      </c>
      <c r="DH87" s="16">
        <v>0</v>
      </c>
      <c r="DI87" s="16">
        <v>0</v>
      </c>
      <c r="DJ87" s="16">
        <v>0</v>
      </c>
      <c r="DK87" s="16">
        <v>0</v>
      </c>
      <c r="DL87" s="16">
        <v>0</v>
      </c>
      <c r="DM87" s="16">
        <v>0</v>
      </c>
      <c r="DN87" s="16">
        <v>0</v>
      </c>
      <c r="DO87" s="16">
        <v>0</v>
      </c>
      <c r="DP87" s="16">
        <v>0</v>
      </c>
      <c r="DQ87" s="16">
        <v>0</v>
      </c>
      <c r="DR87" s="16">
        <v>0</v>
      </c>
      <c r="DS87" s="16">
        <v>0</v>
      </c>
      <c r="DT87" s="16">
        <v>0</v>
      </c>
      <c r="DU87" s="16">
        <v>0</v>
      </c>
      <c r="DV87" s="16">
        <v>0</v>
      </c>
      <c r="DW87" s="16">
        <v>0</v>
      </c>
      <c r="DX87" s="16">
        <v>0</v>
      </c>
      <c r="DY87" s="16">
        <v>0</v>
      </c>
      <c r="DZ87" s="3" t="s">
        <v>401</v>
      </c>
      <c r="EA87" s="3" t="s">
        <v>101</v>
      </c>
      <c r="EB87" s="50">
        <v>4.9505540810810809</v>
      </c>
      <c r="EC87" s="55">
        <v>4950554.0810810812</v>
      </c>
      <c r="ED87" s="55">
        <v>6892691</v>
      </c>
      <c r="EE87" s="57">
        <v>3455365.9998644241</v>
      </c>
      <c r="EF87" s="57">
        <v>3437325.0001355759</v>
      </c>
      <c r="EG87" s="55">
        <v>1979995.3065172411</v>
      </c>
      <c r="EH87" s="21">
        <v>26300</v>
      </c>
      <c r="EI87" s="57">
        <v>12781.8</v>
      </c>
      <c r="EJ87" s="57">
        <v>13518.2</v>
      </c>
      <c r="EK87" s="59">
        <v>0.4</v>
      </c>
      <c r="EL87" s="60">
        <v>0.48599999999999999</v>
      </c>
      <c r="EM87" s="56">
        <v>0.51400000000000001</v>
      </c>
      <c r="EN87" s="30">
        <f t="shared" si="47"/>
        <v>0.19440000000000002</v>
      </c>
      <c r="EO87" s="30">
        <f t="shared" si="48"/>
        <v>0.2056</v>
      </c>
      <c r="EP87" s="57">
        <f t="shared" si="49"/>
        <v>3442584.1998644243</v>
      </c>
      <c r="EQ87" s="57">
        <f t="shared" si="50"/>
        <v>3423806.8001355757</v>
      </c>
      <c r="ER87" s="56">
        <f t="shared" si="51"/>
        <v>1.0054843631153794</v>
      </c>
      <c r="ES87" s="31">
        <v>100</v>
      </c>
      <c r="ET87" s="31">
        <v>0</v>
      </c>
      <c r="EU87" s="18">
        <v>0.1</v>
      </c>
      <c r="EV87" s="55">
        <v>0</v>
      </c>
      <c r="EW87" s="55">
        <v>0</v>
      </c>
      <c r="EX87" s="55">
        <v>0</v>
      </c>
      <c r="EY87" s="55">
        <v>0</v>
      </c>
      <c r="EZ87" s="31">
        <v>0</v>
      </c>
      <c r="FA87" s="31">
        <v>0</v>
      </c>
      <c r="FB87" s="31">
        <v>0</v>
      </c>
      <c r="FC87" s="31">
        <v>0</v>
      </c>
      <c r="FD87" s="31">
        <v>0</v>
      </c>
      <c r="FE87" s="61">
        <v>0.12</v>
      </c>
      <c r="FF87" s="16">
        <v>1</v>
      </c>
      <c r="FG87" s="16">
        <v>2000</v>
      </c>
      <c r="FH87" s="50">
        <v>403.99518260857957</v>
      </c>
      <c r="FI87" s="48">
        <f t="shared" si="39"/>
        <v>6.0014029536538667</v>
      </c>
      <c r="FJ87" s="27">
        <v>-0.39088900838596236</v>
      </c>
      <c r="FK87" s="27">
        <v>-0.43459726755074768</v>
      </c>
      <c r="FL87" s="31">
        <v>2</v>
      </c>
      <c r="FM87" s="30">
        <v>2</v>
      </c>
      <c r="FN87" s="30">
        <v>1</v>
      </c>
      <c r="FO87" s="31">
        <v>4</v>
      </c>
      <c r="FP87" s="31">
        <v>2</v>
      </c>
      <c r="FQ87" s="48">
        <v>-0.86267166416630958</v>
      </c>
      <c r="FR87" s="48">
        <v>0.51528125593611018</v>
      </c>
      <c r="FS87" s="48">
        <v>0.43869918455043538</v>
      </c>
      <c r="FT87" s="48">
        <v>0.41055601516447343</v>
      </c>
      <c r="FU87" s="48">
        <v>1.3453504786792369E-2</v>
      </c>
      <c r="FV87" s="31">
        <v>0.6262894322</v>
      </c>
      <c r="FW87" s="30">
        <v>0.82481844884210531</v>
      </c>
      <c r="FX87" s="31">
        <v>13.021454730449999</v>
      </c>
      <c r="FY87" s="31">
        <v>15.044822996666667</v>
      </c>
      <c r="FZ87" s="31">
        <v>15.044822996666667</v>
      </c>
      <c r="GA87" s="31"/>
      <c r="GB87" s="31">
        <v>5.3313755078333331</v>
      </c>
      <c r="GC87" s="31">
        <v>41.962179835000001</v>
      </c>
      <c r="GD87" s="31">
        <v>18.458511903333335</v>
      </c>
      <c r="GE87" s="31">
        <v>60.420691738333332</v>
      </c>
      <c r="GF87" s="31">
        <v>9.090186125393851</v>
      </c>
      <c r="GG87" s="31">
        <v>71.518926829999998</v>
      </c>
      <c r="GH87" s="21">
        <v>28.1</v>
      </c>
      <c r="GI87" s="44">
        <v>-0.79221530382818539</v>
      </c>
    </row>
    <row r="88" spans="1:191" ht="14" customHeight="1" x14ac:dyDescent="0.15">
      <c r="A88" s="16" t="s">
        <v>442</v>
      </c>
      <c r="B88" s="21" t="s">
        <v>908</v>
      </c>
      <c r="C88" s="33"/>
      <c r="D88" s="20"/>
      <c r="E88" s="20"/>
      <c r="F88" s="20"/>
      <c r="G88" s="20"/>
      <c r="H88" s="31"/>
      <c r="I88" s="31"/>
      <c r="J88" s="31"/>
      <c r="K88" s="31"/>
      <c r="L88" s="31"/>
      <c r="M88" s="31"/>
      <c r="N88" s="31"/>
      <c r="O88" s="21">
        <v>0</v>
      </c>
      <c r="P88" s="55">
        <v>8062.4147247000001</v>
      </c>
      <c r="Q88" s="57">
        <v>9341.0950477000006</v>
      </c>
      <c r="R88" s="57">
        <v>25917.933418000001</v>
      </c>
      <c r="S88" s="57">
        <v>38156.111156999999</v>
      </c>
      <c r="T88" s="57">
        <v>23697.14359</v>
      </c>
      <c r="U88" s="57">
        <v>35677.918510000003</v>
      </c>
      <c r="V88" s="55">
        <v>23402.077576465785</v>
      </c>
      <c r="W88" s="50">
        <v>2.7653961188278946</v>
      </c>
      <c r="X88" s="31">
        <v>4.4671832932411011</v>
      </c>
      <c r="Y88" s="17">
        <v>16.774999999999999</v>
      </c>
      <c r="Z88" s="31">
        <v>13.897094789999999</v>
      </c>
      <c r="AA88" s="26">
        <v>43.4</v>
      </c>
      <c r="AB88" s="49">
        <v>0</v>
      </c>
      <c r="AC88" s="49">
        <v>1E-3</v>
      </c>
      <c r="AD88" s="48">
        <v>2.7640506559999996E-2</v>
      </c>
      <c r="AE88" s="48">
        <v>2.7640506559999996E-2</v>
      </c>
      <c r="AF88" s="55">
        <v>42.5</v>
      </c>
      <c r="AG88" s="55">
        <f t="shared" si="38"/>
        <v>42500</v>
      </c>
      <c r="AH88" s="50">
        <v>7.3952983303321035E-3</v>
      </c>
      <c r="AI88" s="39">
        <v>0</v>
      </c>
      <c r="AJ88" s="39">
        <v>0</v>
      </c>
      <c r="AK88" s="39">
        <v>0</v>
      </c>
      <c r="AL88" s="39">
        <v>0</v>
      </c>
      <c r="AM88" s="40">
        <v>0</v>
      </c>
      <c r="AN88" s="40">
        <v>0</v>
      </c>
      <c r="AO88" s="41">
        <v>0</v>
      </c>
      <c r="AP88" s="39">
        <f t="shared" si="41"/>
        <v>0.17291441026396395</v>
      </c>
      <c r="AQ88" s="40">
        <v>0</v>
      </c>
      <c r="AR88" s="40">
        <v>0</v>
      </c>
      <c r="AS88" s="41">
        <v>0</v>
      </c>
      <c r="AT88" s="39">
        <f t="shared" si="42"/>
        <v>0</v>
      </c>
      <c r="AU88" s="39">
        <v>3</v>
      </c>
      <c r="AV88" s="48">
        <v>0.51874323079189189</v>
      </c>
      <c r="AW88" s="55">
        <f t="shared" si="43"/>
        <v>0</v>
      </c>
      <c r="AX88" s="48">
        <v>0.51874323079189189</v>
      </c>
      <c r="AY88" s="48">
        <v>1.624847297054054</v>
      </c>
      <c r="AZ88" s="48">
        <v>2.1435905278459457</v>
      </c>
      <c r="BA88" s="56">
        <v>1.2717898273162163</v>
      </c>
      <c r="BB88" s="31">
        <f t="shared" si="44"/>
        <v>0.65973236391027634</v>
      </c>
      <c r="BC88" s="31">
        <f t="shared" si="45"/>
        <v>2.0664642633355959</v>
      </c>
      <c r="BD88" s="31">
        <f t="shared" si="46"/>
        <v>2.726196627245872</v>
      </c>
      <c r="BE88" s="31">
        <v>2.753837133805872</v>
      </c>
      <c r="BF88" s="49">
        <v>5.1576595000000003E-2</v>
      </c>
      <c r="BG88" s="49">
        <v>5.1576595000000003E-2</v>
      </c>
      <c r="BH88" s="49">
        <v>2.7699999999999999E-2</v>
      </c>
      <c r="BI88" s="49">
        <v>5.1576595000000003E-2</v>
      </c>
      <c r="BJ88" s="49">
        <v>5.1576595000000003E-2</v>
      </c>
      <c r="BK88" s="16">
        <v>0</v>
      </c>
      <c r="BM88" s="16"/>
      <c r="BN88" s="50">
        <v>0</v>
      </c>
      <c r="BO88" s="9"/>
      <c r="BP88" s="9"/>
      <c r="BQ88" s="53"/>
      <c r="BR88" s="6"/>
      <c r="BS88" s="11">
        <v>21</v>
      </c>
      <c r="BT88" s="48">
        <v>49.676267451864668</v>
      </c>
      <c r="BU88" s="56">
        <v>1.0669999999999999</v>
      </c>
      <c r="BV88" s="16"/>
      <c r="BW88" s="16"/>
      <c r="BX88" s="16"/>
      <c r="BY88" s="16"/>
      <c r="BZ88" s="16"/>
      <c r="CA88" s="16"/>
      <c r="CB88" s="16"/>
      <c r="CC88" s="16"/>
      <c r="CD88" s="16"/>
      <c r="CE88" s="16"/>
      <c r="CF88" s="16"/>
      <c r="CG88" s="16"/>
      <c r="CH88" s="16"/>
      <c r="CI88" s="49"/>
      <c r="CJ88" s="49"/>
      <c r="CK88" s="49"/>
      <c r="CM88" s="56">
        <v>1.0755113259941078</v>
      </c>
      <c r="CN88" s="56">
        <v>1.0166679276103232</v>
      </c>
      <c r="CO88" s="6"/>
      <c r="CP88" s="14"/>
      <c r="CQ88" s="14"/>
      <c r="CR88" s="4">
        <v>5.7</v>
      </c>
      <c r="CS88" s="7">
        <v>84</v>
      </c>
      <c r="CT88" s="6"/>
      <c r="CU88" s="6"/>
      <c r="CV88" s="9"/>
      <c r="CW88" s="13">
        <v>67.3</v>
      </c>
      <c r="CX88" s="13">
        <v>71.010000000000005</v>
      </c>
      <c r="CY88" s="9">
        <v>0.94775383748767772</v>
      </c>
      <c r="CZ88" s="34"/>
      <c r="DA88" s="9"/>
      <c r="DB88" s="13"/>
      <c r="DC88" s="13">
        <v>60.492980000000003</v>
      </c>
      <c r="DD88" s="13">
        <v>79.188239999999993</v>
      </c>
      <c r="DE88" s="9">
        <v>0.76391368213259958</v>
      </c>
      <c r="DF88" s="16">
        <v>0</v>
      </c>
      <c r="DG88" s="16">
        <v>0</v>
      </c>
      <c r="DH88" s="16">
        <v>0</v>
      </c>
      <c r="DI88" s="16">
        <v>1</v>
      </c>
      <c r="DJ88" s="16">
        <v>0</v>
      </c>
      <c r="DK88" s="16">
        <v>0</v>
      </c>
      <c r="DL88" s="16">
        <v>0</v>
      </c>
      <c r="DM88" s="16">
        <v>0</v>
      </c>
      <c r="DN88" s="16">
        <v>0</v>
      </c>
      <c r="DO88" s="16">
        <v>0</v>
      </c>
      <c r="DP88" s="16">
        <v>1</v>
      </c>
      <c r="DQ88" s="16">
        <v>0</v>
      </c>
      <c r="DR88" s="16">
        <v>1</v>
      </c>
      <c r="DS88" s="16">
        <v>0</v>
      </c>
      <c r="DT88" s="16">
        <v>0</v>
      </c>
      <c r="DU88" s="16">
        <v>0</v>
      </c>
      <c r="DV88" s="16">
        <v>1</v>
      </c>
      <c r="DW88" s="16">
        <v>0</v>
      </c>
      <c r="DX88" s="16">
        <v>0</v>
      </c>
      <c r="DY88" s="16">
        <v>0</v>
      </c>
      <c r="DZ88" s="3" t="s">
        <v>399</v>
      </c>
      <c r="EA88" s="3" t="s">
        <v>243</v>
      </c>
      <c r="EB88" s="50">
        <v>5.7468945945945951</v>
      </c>
      <c r="EC88" s="55">
        <v>5746894.594594595</v>
      </c>
      <c r="ED88" s="55">
        <v>6813200</v>
      </c>
      <c r="EE88" s="57">
        <v>3554286.7406359599</v>
      </c>
      <c r="EF88" s="57">
        <v>3258913.2593640396</v>
      </c>
      <c r="EG88" s="55">
        <v>3085742.2753793099</v>
      </c>
      <c r="EH88" s="21">
        <v>2721100</v>
      </c>
      <c r="EI88" s="57">
        <v>1537421.4999999998</v>
      </c>
      <c r="EJ88" s="57">
        <v>1183678.5</v>
      </c>
      <c r="EK88" s="59">
        <v>39.5</v>
      </c>
      <c r="EL88" s="60">
        <v>0.56499999999999995</v>
      </c>
      <c r="EM88" s="56">
        <v>0.435</v>
      </c>
      <c r="EN88" s="30">
        <f t="shared" si="47"/>
        <v>22.317499999999999</v>
      </c>
      <c r="EO88" s="30">
        <f t="shared" si="48"/>
        <v>17.182500000000001</v>
      </c>
      <c r="EP88" s="57">
        <f t="shared" si="49"/>
        <v>2016865.2406359601</v>
      </c>
      <c r="EQ88" s="57">
        <f t="shared" si="50"/>
        <v>2075234.7593640396</v>
      </c>
      <c r="ER88" s="56">
        <f t="shared" si="51"/>
        <v>0.97187329362873287</v>
      </c>
      <c r="ES88" s="31"/>
      <c r="ET88" s="31"/>
      <c r="EU88" s="18">
        <v>0.5</v>
      </c>
      <c r="EV88" s="55">
        <v>0</v>
      </c>
      <c r="EW88" s="55">
        <v>0</v>
      </c>
      <c r="EX88" s="55">
        <v>0</v>
      </c>
      <c r="EY88" s="55">
        <v>0</v>
      </c>
      <c r="EZ88" s="31"/>
      <c r="FA88" s="31"/>
      <c r="FB88" s="31"/>
      <c r="FC88" s="31"/>
      <c r="FD88" s="31"/>
      <c r="FE88" s="61"/>
      <c r="FF88" s="16">
        <v>0</v>
      </c>
      <c r="FG88" s="16">
        <v>0</v>
      </c>
      <c r="FH88" s="50">
        <v>0.1</v>
      </c>
      <c r="FI88" s="48">
        <f t="shared" si="39"/>
        <v>-2.3025850929940455</v>
      </c>
      <c r="FJ88" s="27">
        <v>0.62993103576702936</v>
      </c>
      <c r="FK88" s="27">
        <v>0.81209545681225381</v>
      </c>
      <c r="FL88" s="31">
        <v>0.1</v>
      </c>
      <c r="FM88" s="30">
        <v>0</v>
      </c>
      <c r="FN88" s="30">
        <v>0</v>
      </c>
      <c r="FO88" s="31">
        <v>0.1</v>
      </c>
      <c r="FP88" s="31">
        <v>0.1</v>
      </c>
      <c r="FQ88" s="48">
        <v>0.80265502616216045</v>
      </c>
      <c r="FR88" s="48">
        <v>0.72099727080968612</v>
      </c>
      <c r="FS88" s="48">
        <v>0.7277666967310078</v>
      </c>
      <c r="FT88" s="48">
        <v>0.63460134868262663</v>
      </c>
      <c r="FU88" s="48">
        <v>0.73962315983954707</v>
      </c>
      <c r="FV88" s="31"/>
      <c r="FW88" s="30"/>
      <c r="FX88" s="31">
        <v>8.6881533379999993</v>
      </c>
      <c r="FY88" s="31"/>
      <c r="FZ88" s="31"/>
      <c r="GA88" s="31"/>
      <c r="GB88" s="31"/>
      <c r="GC88" s="31"/>
      <c r="GD88" s="31"/>
      <c r="GE88" s="31"/>
      <c r="GF88" s="31"/>
      <c r="GG88" s="31">
        <v>81.5804878</v>
      </c>
      <c r="GH88" s="21"/>
      <c r="GI88" s="44">
        <v>1.8713933540153072</v>
      </c>
    </row>
    <row r="89" spans="1:191" ht="14" customHeight="1" x14ac:dyDescent="0.15">
      <c r="A89" s="16" t="s">
        <v>591</v>
      </c>
      <c r="B89" s="21" t="s">
        <v>909</v>
      </c>
      <c r="C89" s="33">
        <v>3.2297297297297298</v>
      </c>
      <c r="D89" s="20">
        <v>1</v>
      </c>
      <c r="E89" s="20">
        <v>1</v>
      </c>
      <c r="F89" s="20">
        <v>1</v>
      </c>
      <c r="G89" s="20">
        <v>1</v>
      </c>
      <c r="H89" s="31">
        <v>1.9</v>
      </c>
      <c r="I89" s="31">
        <v>2.3684210526315788</v>
      </c>
      <c r="J89" s="31">
        <v>10</v>
      </c>
      <c r="K89" s="31">
        <v>10</v>
      </c>
      <c r="L89" s="31">
        <v>10</v>
      </c>
      <c r="M89" s="31">
        <v>10</v>
      </c>
      <c r="N89" s="31">
        <v>1.5666666666666667</v>
      </c>
      <c r="O89" s="21">
        <v>6</v>
      </c>
      <c r="P89" s="55">
        <v>7001.3195073999996</v>
      </c>
      <c r="Q89" s="57">
        <v>7776.1941725999995</v>
      </c>
      <c r="R89" s="57">
        <v>11441.576236999999</v>
      </c>
      <c r="S89" s="57">
        <v>16216.877799</v>
      </c>
      <c r="T89" s="57">
        <v>12281.82278</v>
      </c>
      <c r="U89" s="57">
        <v>16955.15681</v>
      </c>
      <c r="V89" s="55">
        <v>11281.947408905266</v>
      </c>
      <c r="W89" s="50">
        <v>2.1729498835806891</v>
      </c>
      <c r="X89" s="31">
        <v>2.2920835656972849</v>
      </c>
      <c r="Y89" s="17">
        <v>33.055555555555564</v>
      </c>
      <c r="Z89" s="31">
        <v>15.924425116875002</v>
      </c>
      <c r="AA89" s="26">
        <v>30</v>
      </c>
      <c r="AB89" s="49">
        <v>0</v>
      </c>
      <c r="AC89" s="49">
        <v>1E-3</v>
      </c>
      <c r="AD89" s="48"/>
      <c r="AE89" s="49">
        <v>1E-3</v>
      </c>
      <c r="AF89" s="55">
        <v>13451.166666666666</v>
      </c>
      <c r="AG89" s="55">
        <f t="shared" si="38"/>
        <v>13451166.666666666</v>
      </c>
      <c r="AH89" s="50">
        <v>1.2942722381951588</v>
      </c>
      <c r="AI89" s="39">
        <v>859.0126717651774</v>
      </c>
      <c r="AJ89" s="39">
        <v>695.71303043886701</v>
      </c>
      <c r="AK89" s="39">
        <v>770.33505806431822</v>
      </c>
      <c r="AL89" s="39">
        <v>775.0202534227875</v>
      </c>
      <c r="AM89" s="40">
        <v>138.72650589954469</v>
      </c>
      <c r="AN89" s="40">
        <v>63.298239774215197</v>
      </c>
      <c r="AO89" s="41">
        <v>32.396527087216505</v>
      </c>
      <c r="AP89" s="39">
        <f t="shared" si="41"/>
        <v>278.90974509291851</v>
      </c>
      <c r="AQ89" s="40">
        <v>997.73917766472209</v>
      </c>
      <c r="AR89" s="40">
        <v>759.01127021308218</v>
      </c>
      <c r="AS89" s="41">
        <v>802.73158515153477</v>
      </c>
      <c r="AT89" s="39">
        <f t="shared" si="42"/>
        <v>550.14015635515864</v>
      </c>
      <c r="AU89" s="39">
        <v>3</v>
      </c>
      <c r="AV89" s="48">
        <v>3.0959374402222228</v>
      </c>
      <c r="AW89" s="55">
        <f t="shared" si="43"/>
        <v>0</v>
      </c>
      <c r="AX89" s="48">
        <v>3.0959374402222228</v>
      </c>
      <c r="AY89" s="48">
        <v>2.9501115415277788</v>
      </c>
      <c r="AZ89" s="48">
        <v>6.0460489817500012</v>
      </c>
      <c r="BA89" s="56">
        <v>0.47842802825135139</v>
      </c>
      <c r="BB89" s="31">
        <f t="shared" si="44"/>
        <v>1.4811832451150542</v>
      </c>
      <c r="BC89" s="31">
        <f t="shared" si="45"/>
        <v>1.41141604793469</v>
      </c>
      <c r="BD89" s="31">
        <f t="shared" si="46"/>
        <v>2.8925992930497437</v>
      </c>
      <c r="BE89" s="31">
        <v>2.8925992930497437</v>
      </c>
      <c r="BF89" s="49">
        <v>2.104582E-2</v>
      </c>
      <c r="BG89" s="49">
        <v>2.104582E-2</v>
      </c>
      <c r="BH89" s="49"/>
      <c r="BI89" s="49">
        <v>2.104582E-2</v>
      </c>
      <c r="BJ89" s="49">
        <v>2.104582E-2</v>
      </c>
      <c r="BK89" s="16">
        <v>1</v>
      </c>
      <c r="BL89" s="50">
        <v>130.4</v>
      </c>
      <c r="BM89" s="16">
        <v>156.80000000000001</v>
      </c>
      <c r="BN89" s="50">
        <v>15.087307441659405</v>
      </c>
      <c r="BO89" s="9">
        <v>0.59</v>
      </c>
      <c r="BP89" s="9">
        <v>0.40100000000000002</v>
      </c>
      <c r="BQ89" s="53">
        <v>0.38160029400000001</v>
      </c>
      <c r="BR89" s="6">
        <v>34</v>
      </c>
      <c r="BS89" s="11">
        <v>36</v>
      </c>
      <c r="BT89" s="48">
        <v>51.920100799867534</v>
      </c>
      <c r="BU89" s="56">
        <v>1.06</v>
      </c>
      <c r="BV89" s="16">
        <v>19</v>
      </c>
      <c r="BW89" s="16">
        <v>15</v>
      </c>
      <c r="BX89" s="16">
        <v>17</v>
      </c>
      <c r="BY89" s="16">
        <v>14</v>
      </c>
      <c r="BZ89" s="16">
        <v>11</v>
      </c>
      <c r="CA89" s="16">
        <v>12</v>
      </c>
      <c r="CB89" s="16">
        <v>12</v>
      </c>
      <c r="CC89" s="16">
        <v>10</v>
      </c>
      <c r="CD89" s="16">
        <v>11</v>
      </c>
      <c r="CE89" s="16">
        <v>9</v>
      </c>
      <c r="CF89" s="16">
        <v>7</v>
      </c>
      <c r="CG89" s="16">
        <v>8</v>
      </c>
      <c r="CH89" s="16">
        <v>7</v>
      </c>
      <c r="CI89" s="16">
        <v>6</v>
      </c>
      <c r="CJ89" s="16">
        <v>7</v>
      </c>
      <c r="CK89" s="49">
        <v>0.8571428571428571</v>
      </c>
      <c r="CL89" s="54">
        <v>0.9207822211616018</v>
      </c>
      <c r="CM89" s="56">
        <v>1.1222197040826236</v>
      </c>
      <c r="CN89" s="56">
        <v>1.0272713249277969</v>
      </c>
      <c r="CO89" s="6">
        <v>6</v>
      </c>
      <c r="CP89" s="14">
        <v>6</v>
      </c>
      <c r="CQ89" s="14">
        <v>13</v>
      </c>
      <c r="CR89" s="4">
        <v>20.2</v>
      </c>
      <c r="CS89" s="7"/>
      <c r="CT89" s="6"/>
      <c r="CU89" s="6">
        <v>100</v>
      </c>
      <c r="CV89" s="9">
        <v>0.99747729566094856</v>
      </c>
      <c r="CW89" s="13">
        <v>93.2</v>
      </c>
      <c r="CX89" s="13">
        <v>96.66</v>
      </c>
      <c r="CY89" s="9">
        <v>0.96420442789157879</v>
      </c>
      <c r="CZ89" s="34">
        <v>21</v>
      </c>
      <c r="DA89" s="9">
        <v>0.125</v>
      </c>
      <c r="DB89" s="13">
        <v>11.14</v>
      </c>
      <c r="DC89" s="13">
        <v>54.75535</v>
      </c>
      <c r="DD89" s="13">
        <v>67.961219999999997</v>
      </c>
      <c r="DE89" s="9">
        <v>0.80568521283167083</v>
      </c>
      <c r="DF89" s="16">
        <v>0</v>
      </c>
      <c r="DG89" s="16">
        <v>0</v>
      </c>
      <c r="DH89" s="16">
        <v>0</v>
      </c>
      <c r="DI89" s="16">
        <v>0</v>
      </c>
      <c r="DJ89" s="16">
        <v>1</v>
      </c>
      <c r="DK89" s="16">
        <v>0</v>
      </c>
      <c r="DL89" s="16">
        <v>0</v>
      </c>
      <c r="DM89" s="16">
        <v>0</v>
      </c>
      <c r="DN89" s="16">
        <v>0</v>
      </c>
      <c r="DO89" s="16">
        <v>0</v>
      </c>
      <c r="DP89" s="16">
        <v>0</v>
      </c>
      <c r="DQ89" s="16">
        <v>0</v>
      </c>
      <c r="DR89" s="16">
        <v>0</v>
      </c>
      <c r="DS89" s="16">
        <v>1</v>
      </c>
      <c r="DT89" s="16">
        <v>1</v>
      </c>
      <c r="DU89" s="16">
        <v>1</v>
      </c>
      <c r="DV89" s="16">
        <v>0</v>
      </c>
      <c r="DW89" s="16">
        <v>0</v>
      </c>
      <c r="DX89" s="16">
        <v>0</v>
      </c>
      <c r="DY89" s="16">
        <v>0</v>
      </c>
      <c r="DZ89" s="3" t="s">
        <v>399</v>
      </c>
      <c r="EA89" s="3" t="s">
        <v>244</v>
      </c>
      <c r="EB89" s="50">
        <v>10.392841837837837</v>
      </c>
      <c r="EC89" s="55">
        <v>10392841.837837838</v>
      </c>
      <c r="ED89" s="55">
        <v>10087050</v>
      </c>
      <c r="EE89" s="57">
        <v>5296625.2237799997</v>
      </c>
      <c r="EF89" s="57">
        <v>4790424.7762200003</v>
      </c>
      <c r="EG89" s="55">
        <v>4449210.5175517239</v>
      </c>
      <c r="EH89" s="21">
        <v>333000</v>
      </c>
      <c r="EI89" s="57">
        <v>186813.00000000003</v>
      </c>
      <c r="EJ89" s="57">
        <v>146187</v>
      </c>
      <c r="EK89" s="59">
        <v>3.3</v>
      </c>
      <c r="EL89" s="60">
        <v>0.56100000000000005</v>
      </c>
      <c r="EM89" s="56">
        <v>0.439</v>
      </c>
      <c r="EN89" s="30">
        <f t="shared" si="47"/>
        <v>1.8513000000000002</v>
      </c>
      <c r="EO89" s="30">
        <f t="shared" si="48"/>
        <v>1.4486999999999999</v>
      </c>
      <c r="EP89" s="57">
        <f t="shared" si="49"/>
        <v>5109812.2237799997</v>
      </c>
      <c r="EQ89" s="57">
        <f t="shared" si="50"/>
        <v>4644237.7762200003</v>
      </c>
      <c r="ER89" s="56">
        <f t="shared" si="51"/>
        <v>1.1002477629254668</v>
      </c>
      <c r="ES89" s="31">
        <v>74.400000000000006</v>
      </c>
      <c r="ET89" s="31">
        <v>0</v>
      </c>
      <c r="EU89" s="18">
        <v>0.2</v>
      </c>
      <c r="EV89" s="55">
        <v>0</v>
      </c>
      <c r="EW89" s="55">
        <v>0</v>
      </c>
      <c r="EX89" s="55">
        <v>0</v>
      </c>
      <c r="EY89" s="55">
        <v>0</v>
      </c>
      <c r="EZ89" s="31">
        <v>0</v>
      </c>
      <c r="FA89" s="31">
        <v>0</v>
      </c>
      <c r="FB89" s="31">
        <v>0</v>
      </c>
      <c r="FC89" s="31">
        <v>25.6</v>
      </c>
      <c r="FD89" s="31">
        <v>0</v>
      </c>
      <c r="FE89" s="61">
        <v>1.3000000000000012E-2</v>
      </c>
      <c r="FF89" s="16">
        <v>0</v>
      </c>
      <c r="FG89" s="16">
        <v>0</v>
      </c>
      <c r="FH89" s="50">
        <v>0.1</v>
      </c>
      <c r="FI89" s="48">
        <f t="shared" si="39"/>
        <v>-2.3025850929940455</v>
      </c>
      <c r="FJ89" s="27">
        <v>0.98318825322174586</v>
      </c>
      <c r="FK89" s="27">
        <v>0.8981959111592509</v>
      </c>
      <c r="FL89" s="31">
        <v>4</v>
      </c>
      <c r="FM89" s="30">
        <v>2</v>
      </c>
      <c r="FN89" s="30">
        <v>1</v>
      </c>
      <c r="FO89" s="31">
        <v>8</v>
      </c>
      <c r="FP89" s="31">
        <v>4</v>
      </c>
      <c r="FQ89" s="48">
        <v>0.80265502616216045</v>
      </c>
      <c r="FR89" s="48">
        <v>0.29873808238497751</v>
      </c>
      <c r="FS89" s="48">
        <v>0.14221968487805348</v>
      </c>
      <c r="FT89" s="48">
        <v>0.17471882198747013</v>
      </c>
      <c r="FU89" s="48">
        <v>0.46330550531438253</v>
      </c>
      <c r="FV89" s="31">
        <v>1.7302317946499997</v>
      </c>
      <c r="FW89" s="30">
        <v>1.4245977692631582</v>
      </c>
      <c r="FX89" s="31">
        <v>10.680021087210527</v>
      </c>
      <c r="FY89" s="31">
        <v>21.275151985555553</v>
      </c>
      <c r="FZ89" s="31">
        <v>21.714072533571429</v>
      </c>
      <c r="GA89" s="31"/>
      <c r="GB89" s="31">
        <v>2.8140046818571425</v>
      </c>
      <c r="GC89" s="31">
        <v>32.814577408571431</v>
      </c>
      <c r="GD89" s="31">
        <v>19.514811296428572</v>
      </c>
      <c r="GE89" s="31">
        <v>52.329388705</v>
      </c>
      <c r="GF89" s="31">
        <v>11.362841419778235</v>
      </c>
      <c r="GG89" s="31">
        <v>72.826585370000004</v>
      </c>
      <c r="GH89" s="21">
        <v>6.4</v>
      </c>
      <c r="GI89" s="44">
        <v>0.57580906456770753</v>
      </c>
    </row>
    <row r="90" spans="1:191" ht="14" customHeight="1" x14ac:dyDescent="0.15">
      <c r="A90" s="16" t="s">
        <v>607</v>
      </c>
      <c r="B90" s="21" t="s">
        <v>910</v>
      </c>
      <c r="C90" s="33">
        <v>1</v>
      </c>
      <c r="D90" s="20">
        <v>1</v>
      </c>
      <c r="E90" s="20">
        <v>1</v>
      </c>
      <c r="F90" s="20">
        <v>1</v>
      </c>
      <c r="G90" s="20">
        <v>1</v>
      </c>
      <c r="H90" s="31"/>
      <c r="I90" s="31"/>
      <c r="J90" s="31"/>
      <c r="K90" s="31"/>
      <c r="L90" s="31"/>
      <c r="M90" s="31"/>
      <c r="N90" s="31">
        <v>1</v>
      </c>
      <c r="O90" s="21">
        <v>95</v>
      </c>
      <c r="P90" s="55">
        <v>13475.758566</v>
      </c>
      <c r="Q90" s="57">
        <v>15827.666432</v>
      </c>
      <c r="R90" s="57">
        <v>26012.460915</v>
      </c>
      <c r="S90" s="57">
        <v>38143.345478000003</v>
      </c>
      <c r="T90" s="57">
        <v>25635.773659999999</v>
      </c>
      <c r="U90" s="57">
        <v>34920.560100000002</v>
      </c>
      <c r="V90" s="55">
        <v>25382.895725763159</v>
      </c>
      <c r="W90" s="50">
        <v>2.0819564270302147</v>
      </c>
      <c r="X90" s="31">
        <v>2.5462330925640853</v>
      </c>
      <c r="Y90" s="17">
        <v>22.074999999999999</v>
      </c>
      <c r="Z90" s="31">
        <v>25.400405170625003</v>
      </c>
      <c r="AA90" s="26"/>
      <c r="AB90" s="49">
        <v>7.4534092999999996E-2</v>
      </c>
      <c r="AC90" s="49">
        <v>7.4534092999999996E-2</v>
      </c>
      <c r="AD90" s="48"/>
      <c r="AE90" s="49">
        <v>1E-3</v>
      </c>
      <c r="AF90" s="55">
        <v>1537.0555555555557</v>
      </c>
      <c r="AG90" s="55">
        <f t="shared" si="38"/>
        <v>1537055.5555555557</v>
      </c>
      <c r="AH90" s="50">
        <v>6.0003500846247704</v>
      </c>
      <c r="AI90" s="39">
        <v>0</v>
      </c>
      <c r="AJ90" s="39">
        <v>0</v>
      </c>
      <c r="AK90" s="39">
        <v>0</v>
      </c>
      <c r="AL90" s="39">
        <v>0</v>
      </c>
      <c r="AM90" s="40">
        <v>0</v>
      </c>
      <c r="AN90" s="40">
        <v>0</v>
      </c>
      <c r="AO90" s="41">
        <v>0</v>
      </c>
      <c r="AP90" s="39">
        <f t="shared" si="41"/>
        <v>0.14509509153968253</v>
      </c>
      <c r="AQ90" s="40">
        <v>0</v>
      </c>
      <c r="AR90" s="40">
        <v>0</v>
      </c>
      <c r="AS90" s="41">
        <v>0</v>
      </c>
      <c r="AT90" s="39">
        <f t="shared" si="42"/>
        <v>0</v>
      </c>
      <c r="AU90" s="39">
        <v>3</v>
      </c>
      <c r="AV90" s="48">
        <v>0.43528527461904759</v>
      </c>
      <c r="AW90" s="55">
        <f t="shared" si="43"/>
        <v>0</v>
      </c>
      <c r="AX90" s="48">
        <v>0.43528527461904759</v>
      </c>
      <c r="AY90" s="48">
        <v>15.536139080297298</v>
      </c>
      <c r="AZ90" s="48">
        <v>15.971424354916346</v>
      </c>
      <c r="BA90" s="56">
        <v>0.35528450357631575</v>
      </c>
      <c r="BB90" s="31">
        <f t="shared" si="44"/>
        <v>0.1546501127071086</v>
      </c>
      <c r="BC90" s="31">
        <f t="shared" si="45"/>
        <v>5.5197494606360245</v>
      </c>
      <c r="BD90" s="31">
        <f t="shared" si="46"/>
        <v>5.6743995733431332</v>
      </c>
      <c r="BE90" s="31">
        <v>5.6743995733431332</v>
      </c>
      <c r="BF90" s="49">
        <v>3.2035840000000002E-3</v>
      </c>
      <c r="BG90" s="49">
        <v>3.2035840000000002E-3</v>
      </c>
      <c r="BH90" s="49">
        <v>0.28270000000000001</v>
      </c>
      <c r="BI90" s="49">
        <v>7.7737676000000006E-2</v>
      </c>
      <c r="BJ90" s="49">
        <v>7.7737676000000006E-2</v>
      </c>
      <c r="BK90" s="16">
        <v>0</v>
      </c>
      <c r="BL90" s="50">
        <v>0.2</v>
      </c>
      <c r="BM90" s="16">
        <v>0.2</v>
      </c>
      <c r="BN90" s="50">
        <v>0.78075903801095803</v>
      </c>
      <c r="BO90" s="9">
        <v>0.85899999999999999</v>
      </c>
      <c r="BP90" s="9"/>
      <c r="BQ90" s="53">
        <v>0.27933658300000003</v>
      </c>
      <c r="BR90" s="6">
        <v>13</v>
      </c>
      <c r="BS90" s="11">
        <v>17</v>
      </c>
      <c r="BT90" s="48">
        <v>49.622909346001343</v>
      </c>
      <c r="BU90" s="56">
        <v>1.06</v>
      </c>
      <c r="BV90" s="16">
        <v>7</v>
      </c>
      <c r="BW90" s="16">
        <v>6</v>
      </c>
      <c r="BX90" s="16">
        <v>6</v>
      </c>
      <c r="BY90" s="16">
        <v>6</v>
      </c>
      <c r="BZ90" s="16">
        <v>5</v>
      </c>
      <c r="CA90" s="16">
        <v>6</v>
      </c>
      <c r="CB90" s="16">
        <v>4</v>
      </c>
      <c r="CC90" s="16">
        <v>3</v>
      </c>
      <c r="CD90" s="16">
        <v>3</v>
      </c>
      <c r="CE90" s="16">
        <v>3</v>
      </c>
      <c r="CF90" s="16">
        <v>3</v>
      </c>
      <c r="CG90" s="16">
        <v>3</v>
      </c>
      <c r="CH90" s="16">
        <v>3</v>
      </c>
      <c r="CI90" s="16">
        <v>3</v>
      </c>
      <c r="CJ90" s="16">
        <v>3</v>
      </c>
      <c r="CK90" s="49">
        <v>1</v>
      </c>
      <c r="CL90" s="54">
        <v>1</v>
      </c>
      <c r="CM90" s="56">
        <v>1.0473351042785284</v>
      </c>
      <c r="CN90" s="56">
        <v>1.0106016725818052</v>
      </c>
      <c r="CO90" s="6">
        <v>4</v>
      </c>
      <c r="CP90" s="14"/>
      <c r="CQ90" s="14"/>
      <c r="CR90" s="4"/>
      <c r="CS90" s="7"/>
      <c r="CT90" s="6"/>
      <c r="CU90" s="6"/>
      <c r="CV90" s="9"/>
      <c r="CW90" s="13">
        <v>66.3</v>
      </c>
      <c r="CX90" s="13">
        <v>57.7</v>
      </c>
      <c r="CY90" s="9">
        <v>1.1490467937608317</v>
      </c>
      <c r="CZ90" s="34">
        <v>36</v>
      </c>
      <c r="DA90" s="9">
        <f>DB90/(100-DB90)</f>
        <v>0.49992500374981247</v>
      </c>
      <c r="DB90" s="13">
        <v>33.33</v>
      </c>
      <c r="DC90" s="13">
        <v>81.659419999999997</v>
      </c>
      <c r="DD90" s="13">
        <v>89.896609999999995</v>
      </c>
      <c r="DE90" s="9">
        <v>0.90837040462371166</v>
      </c>
      <c r="DF90" s="16">
        <v>0</v>
      </c>
      <c r="DG90" s="16">
        <v>0</v>
      </c>
      <c r="DH90" s="16">
        <v>0</v>
      </c>
      <c r="DI90" s="16">
        <v>0</v>
      </c>
      <c r="DJ90" s="16">
        <v>0</v>
      </c>
      <c r="DK90" s="16">
        <v>0</v>
      </c>
      <c r="DL90" s="16">
        <v>0</v>
      </c>
      <c r="DM90" s="16">
        <v>0</v>
      </c>
      <c r="DN90" s="16">
        <v>1</v>
      </c>
      <c r="DO90" s="16">
        <v>0</v>
      </c>
      <c r="DP90" s="16">
        <v>0</v>
      </c>
      <c r="DQ90" s="16">
        <v>0</v>
      </c>
      <c r="DR90" s="16">
        <v>0</v>
      </c>
      <c r="DS90" s="16">
        <v>0</v>
      </c>
      <c r="DT90" s="16">
        <v>0</v>
      </c>
      <c r="DU90" s="16">
        <v>0</v>
      </c>
      <c r="DV90" s="16">
        <v>0</v>
      </c>
      <c r="DW90" s="16">
        <v>0</v>
      </c>
      <c r="DX90" s="16">
        <v>0</v>
      </c>
      <c r="DY90" s="16">
        <v>0</v>
      </c>
      <c r="DZ90" s="3" t="s">
        <v>399</v>
      </c>
      <c r="EA90" s="3" t="s">
        <v>67</v>
      </c>
      <c r="EB90" s="50">
        <v>0.25616097958918921</v>
      </c>
      <c r="EC90" s="55">
        <v>256160.97958918923</v>
      </c>
      <c r="ED90" s="55">
        <v>296750</v>
      </c>
      <c r="EE90" s="57">
        <v>147786.98281234998</v>
      </c>
      <c r="EF90" s="57">
        <v>148963.01718765002</v>
      </c>
      <c r="EG90" s="55">
        <v>158931.70393448274</v>
      </c>
      <c r="EH90" s="21">
        <v>22600</v>
      </c>
      <c r="EI90" s="57">
        <v>11752</v>
      </c>
      <c r="EJ90" s="57">
        <v>10848</v>
      </c>
      <c r="EK90" s="59">
        <v>7.6</v>
      </c>
      <c r="EL90" s="60">
        <v>0.52</v>
      </c>
      <c r="EM90" s="56">
        <v>0.48</v>
      </c>
      <c r="EN90" s="30">
        <f t="shared" si="47"/>
        <v>3.952</v>
      </c>
      <c r="EO90" s="30">
        <f t="shared" si="48"/>
        <v>3.6479999999999997</v>
      </c>
      <c r="EP90" s="57">
        <f t="shared" si="49"/>
        <v>136034.98281234998</v>
      </c>
      <c r="EQ90" s="57">
        <f t="shared" si="50"/>
        <v>138115.01718765002</v>
      </c>
      <c r="ER90" s="56">
        <f t="shared" si="51"/>
        <v>0.98493983914526828</v>
      </c>
      <c r="ES90" s="31">
        <v>87.3</v>
      </c>
      <c r="ET90" s="31">
        <v>0</v>
      </c>
      <c r="EU90" s="18">
        <v>0.1</v>
      </c>
      <c r="EV90" s="55">
        <v>0</v>
      </c>
      <c r="EW90" s="55">
        <v>0</v>
      </c>
      <c r="EX90" s="55">
        <v>0</v>
      </c>
      <c r="EY90" s="55">
        <v>0</v>
      </c>
      <c r="EZ90" s="31">
        <v>0</v>
      </c>
      <c r="FA90" s="31">
        <v>0</v>
      </c>
      <c r="FB90" s="31">
        <v>0</v>
      </c>
      <c r="FC90" s="31">
        <v>9</v>
      </c>
      <c r="FD90" s="31">
        <v>0</v>
      </c>
      <c r="FE90" s="61">
        <v>3.3000000000000029E-2</v>
      </c>
      <c r="FF90" s="16">
        <v>0</v>
      </c>
      <c r="FG90" s="16">
        <v>0</v>
      </c>
      <c r="FH90" s="50">
        <v>0.1</v>
      </c>
      <c r="FI90" s="48">
        <f t="shared" si="39"/>
        <v>-2.3025850929940455</v>
      </c>
      <c r="FJ90" s="27">
        <v>1.3676909997907172</v>
      </c>
      <c r="FK90" s="27">
        <v>1.3586151347322939</v>
      </c>
      <c r="FL90" s="31">
        <v>4</v>
      </c>
      <c r="FM90" s="30">
        <v>2</v>
      </c>
      <c r="FN90" s="30">
        <v>1</v>
      </c>
      <c r="FO90" s="31">
        <v>8</v>
      </c>
      <c r="FP90" s="31">
        <v>4</v>
      </c>
      <c r="FQ90" s="48">
        <v>0.80265502616216045</v>
      </c>
      <c r="FR90" s="48">
        <v>0.29873808238497751</v>
      </c>
      <c r="FS90" s="48">
        <v>0.14221968487805348</v>
      </c>
      <c r="FT90" s="48">
        <v>0.17471882198747013</v>
      </c>
      <c r="FU90" s="48">
        <v>0.55538935002899104</v>
      </c>
      <c r="FV90" s="31">
        <v>6.4175848499999997E-3</v>
      </c>
      <c r="FW90" s="30">
        <v>5.4519639142857144E-2</v>
      </c>
      <c r="FX90" s="31">
        <v>23.184639194500001</v>
      </c>
      <c r="FY90" s="31">
        <v>25.747391463333333</v>
      </c>
      <c r="FZ90" s="31">
        <v>25.714814816363631</v>
      </c>
      <c r="GA90" s="31">
        <v>2.4943802499999999E-3</v>
      </c>
      <c r="GB90" s="31">
        <v>1.1239127344545456</v>
      </c>
      <c r="GC90" s="31">
        <v>45.115918646363646</v>
      </c>
      <c r="GD90" s="31">
        <v>27.568614858181817</v>
      </c>
      <c r="GE90" s="31">
        <v>72.68453350454547</v>
      </c>
      <c r="GF90" s="31">
        <v>18.690693190831645</v>
      </c>
      <c r="GG90" s="31">
        <v>81.492195120000005</v>
      </c>
      <c r="GH90" s="21">
        <v>2.1</v>
      </c>
      <c r="GI90" s="44">
        <v>2.2099979789568445</v>
      </c>
    </row>
    <row r="91" spans="1:191" ht="14" customHeight="1" x14ac:dyDescent="0.15">
      <c r="A91" s="16" t="s">
        <v>659</v>
      </c>
      <c r="B91" s="21" t="s">
        <v>911</v>
      </c>
      <c r="C91" s="33">
        <v>2.7162162162162162</v>
      </c>
      <c r="D91" s="20">
        <v>2.5</v>
      </c>
      <c r="E91" s="20">
        <v>2.5</v>
      </c>
      <c r="F91" s="20">
        <v>2.5</v>
      </c>
      <c r="G91" s="20">
        <v>2.5</v>
      </c>
      <c r="H91" s="31">
        <v>8.4499999999999993</v>
      </c>
      <c r="I91" s="31">
        <v>8.4210526315789469</v>
      </c>
      <c r="J91" s="31">
        <v>9</v>
      </c>
      <c r="K91" s="31">
        <v>9</v>
      </c>
      <c r="L91" s="31">
        <v>9</v>
      </c>
      <c r="M91" s="31">
        <v>9</v>
      </c>
      <c r="N91" s="31">
        <v>4.709090909090909</v>
      </c>
      <c r="O91" s="21">
        <v>48</v>
      </c>
      <c r="P91" s="55">
        <v>1233.1215451999999</v>
      </c>
      <c r="Q91" s="57">
        <v>1227.6269067999999</v>
      </c>
      <c r="R91" s="57">
        <v>2001.5894668999999</v>
      </c>
      <c r="S91" s="57">
        <v>3365.3374568999998</v>
      </c>
      <c r="T91" s="57">
        <v>1248.5428910000001</v>
      </c>
      <c r="U91" s="57">
        <v>2308.475144</v>
      </c>
      <c r="V91" s="55">
        <v>2013.0794591631577</v>
      </c>
      <c r="W91" s="50">
        <v>4.1825018546450456</v>
      </c>
      <c r="X91" s="31">
        <v>3.3013874125784106</v>
      </c>
      <c r="Y91" s="17"/>
      <c r="Z91" s="31">
        <v>12.337198179374999</v>
      </c>
      <c r="AA91" s="26">
        <v>36.799999999999997</v>
      </c>
      <c r="AB91" s="49">
        <v>0</v>
      </c>
      <c r="AC91" s="49">
        <v>1E-3</v>
      </c>
      <c r="AD91" s="48">
        <v>0.66164462435135163</v>
      </c>
      <c r="AE91" s="48">
        <v>0.66164462435135163</v>
      </c>
      <c r="AF91" s="55">
        <v>282225.97222222225</v>
      </c>
      <c r="AG91" s="55">
        <f t="shared" si="38"/>
        <v>282225972.22222227</v>
      </c>
      <c r="AH91" s="50">
        <v>0.33140765525701849</v>
      </c>
      <c r="AI91" s="39">
        <v>167.7871219516218</v>
      </c>
      <c r="AJ91" s="39">
        <v>164.92643910236291</v>
      </c>
      <c r="AK91" s="39">
        <v>303.36551461461812</v>
      </c>
      <c r="AL91" s="39">
        <v>212.02635855620096</v>
      </c>
      <c r="AM91" s="40">
        <v>16.841469295729119</v>
      </c>
      <c r="AN91" s="40">
        <v>21.573806098500928</v>
      </c>
      <c r="AO91" s="41">
        <v>49.221431130595292</v>
      </c>
      <c r="AP91" s="39">
        <f t="shared" si="41"/>
        <v>109.88768820201267</v>
      </c>
      <c r="AQ91" s="40">
        <v>184.62859124735093</v>
      </c>
      <c r="AR91" s="40">
        <v>186.50024520086384</v>
      </c>
      <c r="AS91" s="41">
        <v>352.58694574521343</v>
      </c>
      <c r="AT91" s="39">
        <f t="shared" si="42"/>
        <v>134.50293276102698</v>
      </c>
      <c r="AU91" s="39">
        <v>3</v>
      </c>
      <c r="AV91" s="48">
        <v>4.7237438929189191</v>
      </c>
      <c r="AW91" s="55">
        <f t="shared" si="43"/>
        <v>0</v>
      </c>
      <c r="AX91" s="48">
        <v>4.7237438929189191</v>
      </c>
      <c r="AY91" s="48">
        <v>5.7667770400270264</v>
      </c>
      <c r="AZ91" s="48">
        <v>10.490520932945945</v>
      </c>
      <c r="BA91" s="56">
        <v>0.10083005749710526</v>
      </c>
      <c r="BB91" s="31">
        <f t="shared" si="44"/>
        <v>0.47629536832461444</v>
      </c>
      <c r="BC91" s="31">
        <f t="shared" si="45"/>
        <v>0.58146446051891154</v>
      </c>
      <c r="BD91" s="31">
        <f t="shared" si="46"/>
        <v>1.0577598288435259</v>
      </c>
      <c r="BE91" s="31">
        <v>1.7194044531948776</v>
      </c>
      <c r="BF91" s="49">
        <v>2.8882129999999999E-2</v>
      </c>
      <c r="BG91" s="49">
        <v>2.8882129999999999E-2</v>
      </c>
      <c r="BH91" s="49">
        <v>1.6500000000000001E-2</v>
      </c>
      <c r="BI91" s="49">
        <v>2.8882129999999999E-2</v>
      </c>
      <c r="BJ91" s="49">
        <v>2.8882129999999999E-2</v>
      </c>
      <c r="BK91" s="16">
        <v>0</v>
      </c>
      <c r="BL91" s="50">
        <v>168.5</v>
      </c>
      <c r="BM91" s="16">
        <v>30.800000000000004</v>
      </c>
      <c r="BN91" s="50">
        <v>3.6167315508010681E-2</v>
      </c>
      <c r="BO91" s="9"/>
      <c r="BP91" s="9">
        <v>0.72099999999999997</v>
      </c>
      <c r="BQ91" s="53">
        <v>0.74813149700000003</v>
      </c>
      <c r="BR91" s="6">
        <v>122</v>
      </c>
      <c r="BS91" s="11">
        <v>119</v>
      </c>
      <c r="BT91" s="48">
        <v>48.016554932918581</v>
      </c>
      <c r="BU91" s="56">
        <v>1.08</v>
      </c>
      <c r="BV91" s="16">
        <v>109</v>
      </c>
      <c r="BW91" s="16">
        <v>124</v>
      </c>
      <c r="BX91" s="16">
        <v>116</v>
      </c>
      <c r="BY91" s="16">
        <v>97</v>
      </c>
      <c r="BZ91" s="16">
        <v>111</v>
      </c>
      <c r="CA91" s="16">
        <v>104</v>
      </c>
      <c r="CB91" s="16">
        <v>88</v>
      </c>
      <c r="CC91" s="16">
        <v>100</v>
      </c>
      <c r="CD91" s="16">
        <v>94</v>
      </c>
      <c r="CE91" s="16">
        <v>73</v>
      </c>
      <c r="CF91" s="16">
        <v>83</v>
      </c>
      <c r="CG91" s="16">
        <v>77</v>
      </c>
      <c r="CH91" s="16">
        <v>65</v>
      </c>
      <c r="CI91" s="16">
        <v>73</v>
      </c>
      <c r="CJ91" s="16">
        <v>69</v>
      </c>
      <c r="CK91" s="49">
        <v>1.1230769230769231</v>
      </c>
      <c r="CL91" s="54">
        <v>1.0278057984916324</v>
      </c>
      <c r="CM91" s="56">
        <v>1.0412245475420896</v>
      </c>
      <c r="CN91" s="56">
        <v>1.0098029251471357</v>
      </c>
      <c r="CO91" s="6">
        <v>450</v>
      </c>
      <c r="CP91" s="14">
        <v>450</v>
      </c>
      <c r="CQ91" s="14">
        <v>230</v>
      </c>
      <c r="CR91" s="4">
        <v>68.099999999999994</v>
      </c>
      <c r="CS91" s="7">
        <v>56.3</v>
      </c>
      <c r="CT91" s="6">
        <v>74</v>
      </c>
      <c r="CU91" s="6">
        <v>47</v>
      </c>
      <c r="CV91" s="9">
        <v>0.66395264099945139</v>
      </c>
      <c r="CW91" s="13">
        <v>26.6</v>
      </c>
      <c r="CX91" s="13">
        <v>50.4</v>
      </c>
      <c r="CY91" s="9">
        <v>0.52777777777777779</v>
      </c>
      <c r="CZ91" s="34">
        <v>10</v>
      </c>
      <c r="DA91" s="9">
        <v>0.113</v>
      </c>
      <c r="DB91" s="13">
        <v>9.18</v>
      </c>
      <c r="DC91" s="13">
        <v>35.695320000000002</v>
      </c>
      <c r="DD91" s="13">
        <v>84.53989</v>
      </c>
      <c r="DE91" s="9">
        <v>0.42223049970848087</v>
      </c>
      <c r="DF91" s="16">
        <v>0</v>
      </c>
      <c r="DG91" s="16">
        <v>0</v>
      </c>
      <c r="DH91" s="16">
        <v>0</v>
      </c>
      <c r="DI91" s="16">
        <v>0</v>
      </c>
      <c r="DJ91" s="16">
        <v>0</v>
      </c>
      <c r="DK91" s="16">
        <v>0</v>
      </c>
      <c r="DL91" s="16">
        <v>0</v>
      </c>
      <c r="DM91" s="16">
        <v>0</v>
      </c>
      <c r="DN91" s="16">
        <v>0</v>
      </c>
      <c r="DO91" s="16">
        <v>1</v>
      </c>
      <c r="DP91" s="16">
        <v>0</v>
      </c>
      <c r="DQ91" s="16">
        <v>0</v>
      </c>
      <c r="DR91" s="16">
        <v>1</v>
      </c>
      <c r="DS91" s="16">
        <v>0</v>
      </c>
      <c r="DT91" s="16">
        <v>0</v>
      </c>
      <c r="DU91" s="16">
        <v>0</v>
      </c>
      <c r="DV91" s="16">
        <v>1</v>
      </c>
      <c r="DW91" s="16">
        <v>0</v>
      </c>
      <c r="DX91" s="16">
        <v>0</v>
      </c>
      <c r="DY91" s="16">
        <v>0</v>
      </c>
      <c r="DZ91" s="3" t="s">
        <v>523</v>
      </c>
      <c r="EA91" s="3" t="s">
        <v>523</v>
      </c>
      <c r="EB91" s="50">
        <v>851.59762529729721</v>
      </c>
      <c r="EC91" s="55">
        <v>851597625.29729724</v>
      </c>
      <c r="ED91" s="55">
        <v>1094583000</v>
      </c>
      <c r="EE91" s="57">
        <v>528155502.50602657</v>
      </c>
      <c r="EF91" s="57">
        <v>566427497.49397349</v>
      </c>
      <c r="EG91" s="55">
        <v>346285583.35172409</v>
      </c>
      <c r="EH91" s="21">
        <v>5886900</v>
      </c>
      <c r="EI91" s="57">
        <v>2861033.4</v>
      </c>
      <c r="EJ91" s="57">
        <v>3025866.6</v>
      </c>
      <c r="EK91" s="59">
        <v>0.5</v>
      </c>
      <c r="EL91" s="60">
        <v>0.48599999999999999</v>
      </c>
      <c r="EM91" s="56">
        <v>0.51400000000000001</v>
      </c>
      <c r="EN91" s="30">
        <f t="shared" si="47"/>
        <v>0.24299999999999999</v>
      </c>
      <c r="EO91" s="30">
        <f t="shared" si="48"/>
        <v>0.25700000000000001</v>
      </c>
      <c r="EP91" s="57">
        <f t="shared" si="49"/>
        <v>525294469.10602659</v>
      </c>
      <c r="EQ91" s="57">
        <f t="shared" si="50"/>
        <v>563401630.89397347</v>
      </c>
      <c r="ER91" s="56">
        <f t="shared" si="51"/>
        <v>0.93236235094406694</v>
      </c>
      <c r="ES91" s="31">
        <v>2.2999999999999998</v>
      </c>
      <c r="ET91" s="31">
        <v>13.4</v>
      </c>
      <c r="EU91" s="18">
        <v>13.4</v>
      </c>
      <c r="EV91" s="55">
        <v>0</v>
      </c>
      <c r="EW91" s="55">
        <v>0</v>
      </c>
      <c r="EX91" s="55">
        <v>0</v>
      </c>
      <c r="EY91" s="55">
        <v>0</v>
      </c>
      <c r="EZ91" s="31">
        <v>80.5</v>
      </c>
      <c r="FA91" s="31">
        <v>0</v>
      </c>
      <c r="FB91" s="31">
        <v>0</v>
      </c>
      <c r="FC91" s="31">
        <v>0</v>
      </c>
      <c r="FD91" s="31">
        <v>0</v>
      </c>
      <c r="FE91" s="61">
        <v>0.878</v>
      </c>
      <c r="FF91" s="16">
        <v>6</v>
      </c>
      <c r="FG91" s="16">
        <v>73500</v>
      </c>
      <c r="FH91" s="50">
        <v>86.308366553207293</v>
      </c>
      <c r="FI91" s="48">
        <f t="shared" si="39"/>
        <v>4.4579265407044009</v>
      </c>
      <c r="FJ91" s="27">
        <v>-0.88036157809787552</v>
      </c>
      <c r="FK91" s="27">
        <v>-0.89137508393026321</v>
      </c>
      <c r="FL91" s="31">
        <v>31</v>
      </c>
      <c r="FM91" s="30">
        <v>1.4193548387096775</v>
      </c>
      <c r="FN91" s="30">
        <v>0.74193548387096775</v>
      </c>
      <c r="FO91" s="31">
        <v>44</v>
      </c>
      <c r="FP91" s="31">
        <v>23</v>
      </c>
      <c r="FQ91" s="48">
        <v>-0.55313455357102292</v>
      </c>
      <c r="FR91" s="48">
        <v>-2.624594760555313</v>
      </c>
      <c r="FS91" s="48">
        <v>-2.5260958121733834</v>
      </c>
      <c r="FT91" s="48">
        <v>-2.0657345131940614</v>
      </c>
      <c r="FU91" s="48">
        <v>-1.7321869446848086</v>
      </c>
      <c r="FV91" s="31">
        <v>2.8776883684500008</v>
      </c>
      <c r="FW91" s="30">
        <v>0.55097617505263152</v>
      </c>
      <c r="FX91" s="31">
        <v>11.480422655500002</v>
      </c>
      <c r="FY91" s="31">
        <v>9.9705296942222219</v>
      </c>
      <c r="FZ91" s="31">
        <v>9.6088582908421074</v>
      </c>
      <c r="GA91" s="31">
        <v>0.15747367358333333</v>
      </c>
      <c r="GB91" s="31">
        <v>19.621346976315785</v>
      </c>
      <c r="GC91" s="31">
        <v>29.923205341578949</v>
      </c>
      <c r="GD91" s="31">
        <v>27.108938180526319</v>
      </c>
      <c r="GE91" s="31">
        <v>57.032143522105272</v>
      </c>
      <c r="GF91" s="31">
        <v>5.4801378512687826</v>
      </c>
      <c r="GG91" s="31">
        <v>62.777341460000002</v>
      </c>
      <c r="GH91" s="21">
        <v>57.2</v>
      </c>
      <c r="GI91" s="44">
        <v>-0.33654407820367399</v>
      </c>
    </row>
    <row r="92" spans="1:191" ht="14" customHeight="1" x14ac:dyDescent="0.15">
      <c r="A92" s="16" t="s">
        <v>603</v>
      </c>
      <c r="B92" s="21" t="s">
        <v>912</v>
      </c>
      <c r="C92" s="33">
        <v>4.7027027027027026</v>
      </c>
      <c r="D92" s="20">
        <v>2.5</v>
      </c>
      <c r="E92" s="20">
        <v>2.5</v>
      </c>
      <c r="F92" s="20">
        <v>2.5</v>
      </c>
      <c r="G92" s="20">
        <v>2.5</v>
      </c>
      <c r="H92" s="31">
        <v>-3.0750000000000002</v>
      </c>
      <c r="I92" s="31">
        <v>-2.8684210526315788</v>
      </c>
      <c r="J92" s="31">
        <v>8</v>
      </c>
      <c r="K92" s="31">
        <v>8</v>
      </c>
      <c r="L92" s="31">
        <v>8</v>
      </c>
      <c r="M92" s="31">
        <v>8</v>
      </c>
      <c r="N92" s="31">
        <v>3.4545454545454546</v>
      </c>
      <c r="O92" s="21">
        <v>0</v>
      </c>
      <c r="P92" s="55">
        <v>1235.5846237000001</v>
      </c>
      <c r="Q92" s="57">
        <v>1449.9797609</v>
      </c>
      <c r="R92" s="57">
        <v>3216.9098106000001</v>
      </c>
      <c r="S92" s="57">
        <v>4883.9659810000003</v>
      </c>
      <c r="T92" s="57">
        <v>2087.1750539999998</v>
      </c>
      <c r="U92" s="57">
        <v>3216.8149779999999</v>
      </c>
      <c r="V92" s="55">
        <v>3119.9759405394739</v>
      </c>
      <c r="W92" s="50">
        <v>2.9258543145329532</v>
      </c>
      <c r="X92" s="31">
        <v>3.7080083385874087</v>
      </c>
      <c r="Y92" s="17">
        <v>18.337500000000002</v>
      </c>
      <c r="Z92" s="31">
        <v>1.1116445961428572</v>
      </c>
      <c r="AA92" s="26">
        <v>37.6</v>
      </c>
      <c r="AB92" s="49">
        <v>0</v>
      </c>
      <c r="AC92" s="49">
        <v>1E-3</v>
      </c>
      <c r="AD92" s="48">
        <v>1.2775200646216214</v>
      </c>
      <c r="AE92" s="48">
        <v>1.2775200646216214</v>
      </c>
      <c r="AF92" s="55">
        <v>178081.69444444444</v>
      </c>
      <c r="AG92" s="55">
        <f t="shared" si="38"/>
        <v>178081694.44444445</v>
      </c>
      <c r="AH92" s="50">
        <v>1.0109177370154938</v>
      </c>
      <c r="AI92" s="39">
        <v>528.46376075277237</v>
      </c>
      <c r="AJ92" s="39">
        <v>794.79566781247468</v>
      </c>
      <c r="AK92" s="39">
        <v>1219.5338769625314</v>
      </c>
      <c r="AL92" s="39">
        <v>847.59776850925948</v>
      </c>
      <c r="AM92" s="40">
        <v>93.311672664084725</v>
      </c>
      <c r="AN92" s="40">
        <v>155.735831116659</v>
      </c>
      <c r="AO92" s="41">
        <v>253.86175359945338</v>
      </c>
      <c r="AP92" s="39">
        <f t="shared" si="41"/>
        <v>473.51641716405447</v>
      </c>
      <c r="AQ92" s="40">
        <v>621.77543341685714</v>
      </c>
      <c r="AR92" s="40">
        <v>950.5314989291337</v>
      </c>
      <c r="AS92" s="41">
        <v>1473.3956305619847</v>
      </c>
      <c r="AT92" s="39">
        <f t="shared" si="42"/>
        <v>577.61900442711988</v>
      </c>
      <c r="AU92" s="39">
        <v>3</v>
      </c>
      <c r="AV92" s="48">
        <v>45.279543412972984</v>
      </c>
      <c r="AW92" s="55">
        <f t="shared" si="43"/>
        <v>0</v>
      </c>
      <c r="AX92" s="48">
        <v>45.279543412972984</v>
      </c>
      <c r="AY92" s="48">
        <v>5.0292561783783771</v>
      </c>
      <c r="AZ92" s="48">
        <v>50.308799591351359</v>
      </c>
      <c r="BA92" s="56">
        <v>0.28261351521578953</v>
      </c>
      <c r="BB92" s="31">
        <f t="shared" si="44"/>
        <v>12.796610931306244</v>
      </c>
      <c r="BC92" s="31">
        <f t="shared" si="45"/>
        <v>1.4213357674922411</v>
      </c>
      <c r="BD92" s="31">
        <f t="shared" si="46"/>
        <v>14.217946698798483</v>
      </c>
      <c r="BE92" s="31">
        <v>15.495466763420104</v>
      </c>
      <c r="BF92" s="49">
        <v>7.930545E-2</v>
      </c>
      <c r="BG92" s="49">
        <v>7.930545E-2</v>
      </c>
      <c r="BH92" s="49">
        <v>0.1124</v>
      </c>
      <c r="BI92" s="49">
        <v>7.930545E-2</v>
      </c>
      <c r="BJ92" s="49">
        <v>7.930545E-2</v>
      </c>
      <c r="BK92" s="16">
        <v>1</v>
      </c>
      <c r="BL92" s="50">
        <v>692.5</v>
      </c>
      <c r="BM92" s="16">
        <v>1469.2</v>
      </c>
      <c r="BN92" s="50">
        <v>8.3402190430443657</v>
      </c>
      <c r="BO92" s="9">
        <v>0.40799999999999997</v>
      </c>
      <c r="BP92" s="9">
        <v>0.65200000000000002</v>
      </c>
      <c r="BQ92" s="53">
        <v>0.67991750299999998</v>
      </c>
      <c r="BR92" s="6">
        <v>100</v>
      </c>
      <c r="BS92" s="11">
        <v>108</v>
      </c>
      <c r="BT92" s="48">
        <v>49.97230834401401</v>
      </c>
      <c r="BU92" s="56">
        <v>1.05</v>
      </c>
      <c r="BV92" s="16">
        <v>93</v>
      </c>
      <c r="BW92" s="16">
        <v>77</v>
      </c>
      <c r="BX92" s="16">
        <v>86</v>
      </c>
      <c r="BY92" s="16">
        <v>73</v>
      </c>
      <c r="BZ92" s="16">
        <v>60</v>
      </c>
      <c r="CA92" s="16">
        <v>67</v>
      </c>
      <c r="CB92" s="16">
        <v>61</v>
      </c>
      <c r="CC92" s="16">
        <v>51</v>
      </c>
      <c r="CD92" s="16">
        <v>56</v>
      </c>
      <c r="CE92" s="16">
        <v>50</v>
      </c>
      <c r="CF92" s="16">
        <v>41</v>
      </c>
      <c r="CG92" s="16">
        <v>46</v>
      </c>
      <c r="CH92" s="16">
        <v>44</v>
      </c>
      <c r="CI92" s="16">
        <v>37</v>
      </c>
      <c r="CJ92" s="16">
        <v>41</v>
      </c>
      <c r="CK92" s="49">
        <v>0.84090909090909094</v>
      </c>
      <c r="CL92" s="54">
        <v>0.95421167065176227</v>
      </c>
      <c r="CM92" s="56">
        <v>1.0566271622870722</v>
      </c>
      <c r="CN92" s="56">
        <v>1.0130838070813095</v>
      </c>
      <c r="CO92" s="6">
        <v>420</v>
      </c>
      <c r="CP92" s="14">
        <v>420</v>
      </c>
      <c r="CQ92" s="14">
        <v>240</v>
      </c>
      <c r="CR92" s="4">
        <v>39.799999999999997</v>
      </c>
      <c r="CS92" s="7">
        <v>61.4</v>
      </c>
      <c r="CT92" s="6">
        <v>93</v>
      </c>
      <c r="CU92" s="6">
        <v>73</v>
      </c>
      <c r="CV92" s="9">
        <v>0.92807869103786933</v>
      </c>
      <c r="CW92" s="13">
        <v>24.2</v>
      </c>
      <c r="CX92" s="13">
        <v>31.11</v>
      </c>
      <c r="CY92" s="9">
        <v>0.77788492446158786</v>
      </c>
      <c r="CZ92" s="34">
        <v>11</v>
      </c>
      <c r="DA92" s="9">
        <v>0.20200000000000001</v>
      </c>
      <c r="DB92" s="13">
        <v>11.64</v>
      </c>
      <c r="DC92" s="13">
        <v>53.256259999999997</v>
      </c>
      <c r="DD92" s="13">
        <v>86.218710000000002</v>
      </c>
      <c r="DE92" s="9">
        <v>0.617687970511273</v>
      </c>
      <c r="DF92" s="16">
        <v>0</v>
      </c>
      <c r="DG92" s="16">
        <v>0</v>
      </c>
      <c r="DH92" s="16">
        <v>0</v>
      </c>
      <c r="DI92" s="16">
        <v>1</v>
      </c>
      <c r="DJ92" s="16">
        <v>0</v>
      </c>
      <c r="DK92" s="16">
        <v>0</v>
      </c>
      <c r="DL92" s="16">
        <v>0</v>
      </c>
      <c r="DM92" s="16">
        <v>0</v>
      </c>
      <c r="DN92" s="16">
        <v>0</v>
      </c>
      <c r="DO92" s="16">
        <v>0</v>
      </c>
      <c r="DP92" s="16">
        <v>0</v>
      </c>
      <c r="DQ92" s="16">
        <v>0</v>
      </c>
      <c r="DR92" s="16">
        <v>1</v>
      </c>
      <c r="DS92" s="16">
        <v>0</v>
      </c>
      <c r="DT92" s="16">
        <v>0</v>
      </c>
      <c r="DU92" s="16">
        <v>0</v>
      </c>
      <c r="DV92" s="16">
        <v>0</v>
      </c>
      <c r="DW92" s="16">
        <v>1</v>
      </c>
      <c r="DX92" s="16">
        <v>0</v>
      </c>
      <c r="DY92" s="16">
        <v>0</v>
      </c>
      <c r="DZ92" s="3" t="s">
        <v>398</v>
      </c>
      <c r="EA92" s="3" t="s">
        <v>74</v>
      </c>
      <c r="EB92" s="50">
        <v>176.15844289189189</v>
      </c>
      <c r="EC92" s="55">
        <v>176158442.8918919</v>
      </c>
      <c r="ED92" s="55">
        <v>219210292</v>
      </c>
      <c r="EE92" s="57">
        <v>109696909.99299163</v>
      </c>
      <c r="EF92" s="57">
        <v>109513382.00700839</v>
      </c>
      <c r="EG92" s="55">
        <v>83226573.405172408</v>
      </c>
      <c r="EH92" s="21">
        <v>135600</v>
      </c>
      <c r="EI92" s="57">
        <v>62376</v>
      </c>
      <c r="EJ92" s="57">
        <v>73224</v>
      </c>
      <c r="EK92" s="59">
        <v>0.1</v>
      </c>
      <c r="EL92" s="60">
        <v>0.46</v>
      </c>
      <c r="EM92" s="56">
        <v>0.54</v>
      </c>
      <c r="EN92" s="30">
        <f t="shared" si="47"/>
        <v>4.6000000000000006E-2</v>
      </c>
      <c r="EO92" s="30">
        <f t="shared" si="48"/>
        <v>5.4000000000000006E-2</v>
      </c>
      <c r="EP92" s="57">
        <f t="shared" si="49"/>
        <v>109634533.99299163</v>
      </c>
      <c r="EQ92" s="57">
        <f t="shared" si="50"/>
        <v>109440158.00700839</v>
      </c>
      <c r="ER92" s="56">
        <f t="shared" si="51"/>
        <v>1.0017760937988667</v>
      </c>
      <c r="ES92" s="31">
        <v>8.6999999999999993</v>
      </c>
      <c r="ET92" s="31">
        <v>86.1</v>
      </c>
      <c r="EU92" s="18">
        <v>88.2</v>
      </c>
      <c r="EV92" s="55">
        <v>1</v>
      </c>
      <c r="EW92" s="55">
        <v>0</v>
      </c>
      <c r="EX92" s="55">
        <v>1</v>
      </c>
      <c r="EY92" s="55">
        <v>0</v>
      </c>
      <c r="EZ92" s="31">
        <v>1.7999999999999998</v>
      </c>
      <c r="FA92" s="31">
        <v>0</v>
      </c>
      <c r="FB92" s="31">
        <v>0</v>
      </c>
      <c r="FC92" s="31">
        <v>3.4000000000000004</v>
      </c>
      <c r="FD92" s="31">
        <v>0</v>
      </c>
      <c r="FE92" s="61">
        <v>0.75700000000000001</v>
      </c>
      <c r="FF92" s="16">
        <v>7</v>
      </c>
      <c r="FG92" s="16">
        <v>207500</v>
      </c>
      <c r="FH92" s="50">
        <v>1177.9168604898623</v>
      </c>
      <c r="FI92" s="48">
        <f t="shared" si="39"/>
        <v>7.0715027848871372</v>
      </c>
      <c r="FJ92" s="27">
        <v>-1.5796392703535413</v>
      </c>
      <c r="FK92" s="27">
        <v>-1.3069136433125637</v>
      </c>
      <c r="FL92" s="31">
        <v>26</v>
      </c>
      <c r="FM92" s="30">
        <v>1.1538461538461537</v>
      </c>
      <c r="FN92" s="30">
        <v>1</v>
      </c>
      <c r="FO92" s="31">
        <v>29.999999999999996</v>
      </c>
      <c r="FP92" s="31">
        <v>26</v>
      </c>
      <c r="FQ92" s="48">
        <v>-1.0772752739328393</v>
      </c>
      <c r="FR92" s="48">
        <v>-2.0832368266774814</v>
      </c>
      <c r="FS92" s="48">
        <v>-1.4884175633200469</v>
      </c>
      <c r="FT92" s="48">
        <v>-2.4194903029595665</v>
      </c>
      <c r="FU92" s="48">
        <v>-1.6750667220404996</v>
      </c>
      <c r="FV92" s="31">
        <v>1.3299696303999997</v>
      </c>
      <c r="FW92" s="30">
        <v>0.48278873410526313</v>
      </c>
      <c r="FX92" s="31">
        <v>7.891930218099998</v>
      </c>
      <c r="FY92" s="31">
        <v>12.030360995000001</v>
      </c>
      <c r="FZ92" s="31">
        <v>14.58083375857143</v>
      </c>
      <c r="GA92" s="31">
        <v>0.372463304</v>
      </c>
      <c r="GB92" s="31">
        <v>4.1046983914285713</v>
      </c>
      <c r="GC92" s="31">
        <v>28.416583183571426</v>
      </c>
      <c r="GD92" s="31">
        <v>47.786896128571421</v>
      </c>
      <c r="GE92" s="31">
        <v>76.203479312142846</v>
      </c>
      <c r="GF92" s="31">
        <v>11.111102636750919</v>
      </c>
      <c r="GG92" s="31">
        <v>69.6577561</v>
      </c>
      <c r="GH92" s="21">
        <v>33.700000000000003</v>
      </c>
      <c r="GI92" s="44">
        <v>-0.70451916031682549</v>
      </c>
    </row>
    <row r="93" spans="1:191" ht="14" customHeight="1" x14ac:dyDescent="0.15">
      <c r="A93" s="16" t="s">
        <v>563</v>
      </c>
      <c r="B93" s="21" t="s">
        <v>804</v>
      </c>
      <c r="C93" s="33">
        <v>5.8243243243243246</v>
      </c>
      <c r="D93" s="20">
        <v>6</v>
      </c>
      <c r="E93" s="20">
        <v>6</v>
      </c>
      <c r="F93" s="20">
        <v>6</v>
      </c>
      <c r="G93" s="20">
        <v>6</v>
      </c>
      <c r="H93" s="31">
        <v>-5.05</v>
      </c>
      <c r="I93" s="31">
        <v>-4.7894736842105265</v>
      </c>
      <c r="J93" s="31">
        <v>-6.2</v>
      </c>
      <c r="K93" s="31">
        <v>-6.333333333333333</v>
      </c>
      <c r="L93" s="31">
        <v>-6.5</v>
      </c>
      <c r="M93" s="31">
        <v>-7</v>
      </c>
      <c r="N93" s="31">
        <v>5.2999999999999989</v>
      </c>
      <c r="O93" s="21">
        <v>0</v>
      </c>
      <c r="P93" s="55">
        <v>8562.5505756000002</v>
      </c>
      <c r="Q93" s="57">
        <v>10689.77829</v>
      </c>
      <c r="R93" s="57">
        <v>5691.1442777000002</v>
      </c>
      <c r="S93" s="57">
        <v>9498.2791331000008</v>
      </c>
      <c r="T93" s="57">
        <v>6254.3078290000003</v>
      </c>
      <c r="U93" s="57">
        <v>9314.3828460000004</v>
      </c>
      <c r="V93" s="55">
        <v>7769.2717479052617</v>
      </c>
      <c r="W93" s="50">
        <v>2.6908279639183843</v>
      </c>
      <c r="X93" s="31">
        <v>-7.4634067914605917E-2</v>
      </c>
      <c r="Y93" s="17">
        <v>31.2</v>
      </c>
      <c r="Z93" s="31">
        <v>29.938213821818184</v>
      </c>
      <c r="AA93" s="26">
        <v>38.299999999999997</v>
      </c>
      <c r="AB93" s="49">
        <v>0</v>
      </c>
      <c r="AC93" s="49">
        <v>1E-3</v>
      </c>
      <c r="AD93" s="48">
        <v>7.7183470399999995E-2</v>
      </c>
      <c r="AE93" s="48">
        <v>7.7183470399999995E-2</v>
      </c>
      <c r="AF93" s="55">
        <v>215948.22222222222</v>
      </c>
      <c r="AG93" s="55">
        <f t="shared" si="38"/>
        <v>215948222.22222221</v>
      </c>
      <c r="AH93" s="50">
        <v>4.1389680780778244</v>
      </c>
      <c r="AI93" s="39">
        <v>7371.4317814196284</v>
      </c>
      <c r="AJ93" s="39">
        <v>8095.6708508458541</v>
      </c>
      <c r="AK93" s="39">
        <v>13884.336549896212</v>
      </c>
      <c r="AL93" s="39">
        <v>9783.8130607205658</v>
      </c>
      <c r="AM93" s="40">
        <v>40.450109479616451</v>
      </c>
      <c r="AN93" s="40">
        <v>49.205130646739001</v>
      </c>
      <c r="AO93" s="41">
        <v>102.54947335339148</v>
      </c>
      <c r="AP93" s="39">
        <f t="shared" si="41"/>
        <v>4673.4477586191088</v>
      </c>
      <c r="AQ93" s="40">
        <v>7411.8818908992444</v>
      </c>
      <c r="AR93" s="40">
        <v>8144.8759814925934</v>
      </c>
      <c r="AS93" s="41">
        <v>13986.886023249604</v>
      </c>
      <c r="AT93" s="39">
        <f t="shared" si="42"/>
        <v>5206.2857454218711</v>
      </c>
      <c r="AU93" s="39">
        <v>3</v>
      </c>
      <c r="AV93" s="48">
        <v>86.801595314374993</v>
      </c>
      <c r="AW93" s="55">
        <f t="shared" si="43"/>
        <v>0</v>
      </c>
      <c r="AX93" s="48">
        <v>86.801595314374993</v>
      </c>
      <c r="AY93" s="48">
        <v>0.79112766999999995</v>
      </c>
      <c r="AZ93" s="48">
        <v>87.592722984374987</v>
      </c>
      <c r="BA93" s="56">
        <v>0.22549667141000004</v>
      </c>
      <c r="BB93" s="31">
        <f t="shared" si="44"/>
        <v>19.573470816469417</v>
      </c>
      <c r="BC93" s="31">
        <f t="shared" si="45"/>
        <v>0.17839665624534895</v>
      </c>
      <c r="BD93" s="31">
        <f t="shared" si="46"/>
        <v>19.751867472714764</v>
      </c>
      <c r="BE93" s="31">
        <v>19.829050943114765</v>
      </c>
      <c r="BF93" s="49">
        <v>0.28679023199999998</v>
      </c>
      <c r="BG93" s="49">
        <v>0.28679023199999998</v>
      </c>
      <c r="BH93" s="49">
        <v>0.1195</v>
      </c>
      <c r="BI93" s="49">
        <v>0.28679023199999998</v>
      </c>
      <c r="BJ93" s="49">
        <v>0.28679023199999998</v>
      </c>
      <c r="BK93" s="16">
        <v>0</v>
      </c>
      <c r="BL93" s="50">
        <v>844.7</v>
      </c>
      <c r="BM93" s="16">
        <v>57.3</v>
      </c>
      <c r="BN93" s="50">
        <v>1.0982395151639921</v>
      </c>
      <c r="BO93" s="9">
        <v>0.33100000000000002</v>
      </c>
      <c r="BP93" s="9">
        <v>0.59399999999999997</v>
      </c>
      <c r="BQ93" s="53">
        <v>0.67439010700000002</v>
      </c>
      <c r="BR93" s="6">
        <v>98</v>
      </c>
      <c r="BS93" s="11">
        <v>70</v>
      </c>
      <c r="BT93" s="48">
        <v>48.941299601610801</v>
      </c>
      <c r="BU93" s="56">
        <v>1.05</v>
      </c>
      <c r="BV93" s="16">
        <v>82</v>
      </c>
      <c r="BW93" s="16">
        <v>63</v>
      </c>
      <c r="BX93" s="16">
        <v>73</v>
      </c>
      <c r="BY93" s="16">
        <v>68</v>
      </c>
      <c r="BZ93" s="16">
        <v>52</v>
      </c>
      <c r="CA93" s="16">
        <v>60</v>
      </c>
      <c r="CB93" s="16">
        <v>54</v>
      </c>
      <c r="CC93" s="16">
        <v>41</v>
      </c>
      <c r="CD93" s="16">
        <v>48</v>
      </c>
      <c r="CE93" s="16">
        <v>42</v>
      </c>
      <c r="CF93" s="16">
        <v>32</v>
      </c>
      <c r="CG93" s="16">
        <v>37</v>
      </c>
      <c r="CH93" s="16">
        <v>37</v>
      </c>
      <c r="CI93" s="16">
        <v>28</v>
      </c>
      <c r="CJ93" s="16">
        <v>32</v>
      </c>
      <c r="CK93" s="49">
        <v>0.7567567567567568</v>
      </c>
      <c r="CL93" s="54">
        <v>0.92281369745541442</v>
      </c>
      <c r="CM93" s="56">
        <v>1.0369625082839515</v>
      </c>
      <c r="CN93" s="56">
        <v>1.0085685274100817</v>
      </c>
      <c r="CO93" s="6">
        <v>140</v>
      </c>
      <c r="CP93" s="14">
        <v>140</v>
      </c>
      <c r="CQ93" s="14">
        <v>30</v>
      </c>
      <c r="CR93" s="4">
        <v>18.3</v>
      </c>
      <c r="CS93" s="7">
        <v>73.3</v>
      </c>
      <c r="CT93" s="6">
        <v>98</v>
      </c>
      <c r="CU93" s="6">
        <v>97</v>
      </c>
      <c r="CV93" s="9">
        <v>0.86730225194454469</v>
      </c>
      <c r="CW93" s="13">
        <v>39</v>
      </c>
      <c r="CX93" s="13">
        <v>57.18</v>
      </c>
      <c r="CY93" s="9">
        <v>0.6820566631689402</v>
      </c>
      <c r="CZ93" s="34">
        <v>3</v>
      </c>
      <c r="DA93" s="9">
        <v>2.8000000000000001E-2</v>
      </c>
      <c r="DB93" s="13">
        <v>2.8</v>
      </c>
      <c r="DC93" s="13">
        <v>32.465159999999997</v>
      </c>
      <c r="DD93" s="13">
        <v>73.081019999999995</v>
      </c>
      <c r="DE93" s="9">
        <v>0.44423517898354453</v>
      </c>
      <c r="DF93" s="16">
        <v>1</v>
      </c>
      <c r="DG93" s="16">
        <v>0</v>
      </c>
      <c r="DH93" s="16">
        <v>0</v>
      </c>
      <c r="DI93" s="16">
        <v>0</v>
      </c>
      <c r="DJ93" s="16">
        <v>0</v>
      </c>
      <c r="DK93" s="16">
        <v>0</v>
      </c>
      <c r="DL93" s="16">
        <v>0</v>
      </c>
      <c r="DM93" s="16">
        <v>0</v>
      </c>
      <c r="DN93" s="16">
        <v>0</v>
      </c>
      <c r="DO93" s="16">
        <v>0</v>
      </c>
      <c r="DP93" s="16">
        <v>0</v>
      </c>
      <c r="DQ93" s="16">
        <v>0</v>
      </c>
      <c r="DR93" s="16">
        <v>0</v>
      </c>
      <c r="DS93" s="16">
        <v>0</v>
      </c>
      <c r="DT93" s="16">
        <v>0</v>
      </c>
      <c r="DU93" s="16">
        <v>0</v>
      </c>
      <c r="DV93" s="16">
        <v>0</v>
      </c>
      <c r="DW93" s="16">
        <v>1</v>
      </c>
      <c r="DX93" s="16">
        <v>0</v>
      </c>
      <c r="DY93" s="16">
        <v>0</v>
      </c>
      <c r="DZ93" s="3" t="s">
        <v>423</v>
      </c>
      <c r="EA93" s="3" t="s">
        <v>423</v>
      </c>
      <c r="EB93" s="50">
        <v>52.174411145135139</v>
      </c>
      <c r="EC93" s="55">
        <v>52174411.145135142</v>
      </c>
      <c r="ED93" s="55">
        <v>69087070.459999993</v>
      </c>
      <c r="EE93" s="57">
        <v>33884337.769200668</v>
      </c>
      <c r="EF93" s="57">
        <v>35202732.690799326</v>
      </c>
      <c r="EG93" s="55">
        <v>18672403.511724137</v>
      </c>
      <c r="EH93" s="21">
        <v>2062199.9999999998</v>
      </c>
      <c r="EI93" s="57">
        <v>818693.39999999991</v>
      </c>
      <c r="EJ93" s="57">
        <v>1243506.5999999999</v>
      </c>
      <c r="EK93" s="59">
        <v>2.9</v>
      </c>
      <c r="EL93" s="60">
        <v>0.39700000000000002</v>
      </c>
      <c r="EM93" s="56">
        <v>0.60299999999999998</v>
      </c>
      <c r="EN93" s="30">
        <f t="shared" si="47"/>
        <v>1.1513</v>
      </c>
      <c r="EO93" s="30">
        <f t="shared" si="48"/>
        <v>1.7486999999999999</v>
      </c>
      <c r="EP93" s="57">
        <f t="shared" si="49"/>
        <v>33065644.369200669</v>
      </c>
      <c r="EQ93" s="57">
        <f t="shared" si="50"/>
        <v>33959226.090799324</v>
      </c>
      <c r="ER93" s="56">
        <f t="shared" si="51"/>
        <v>0.97368662880569135</v>
      </c>
      <c r="ES93" s="31">
        <v>0</v>
      </c>
      <c r="ET93" s="31">
        <v>98</v>
      </c>
      <c r="EU93" s="18">
        <v>99.4</v>
      </c>
      <c r="EV93" s="55">
        <v>1</v>
      </c>
      <c r="EW93" s="55">
        <v>1</v>
      </c>
      <c r="EX93" s="55">
        <v>1</v>
      </c>
      <c r="EY93" s="55">
        <v>1</v>
      </c>
      <c r="EZ93" s="31">
        <v>0</v>
      </c>
      <c r="FA93" s="31">
        <v>0</v>
      </c>
      <c r="FB93" s="31">
        <v>0</v>
      </c>
      <c r="FC93" s="31">
        <v>0</v>
      </c>
      <c r="FD93" s="31">
        <v>0</v>
      </c>
      <c r="FE93" s="61">
        <v>0.75</v>
      </c>
      <c r="FF93" s="16">
        <v>4</v>
      </c>
      <c r="FG93" s="16">
        <v>591000</v>
      </c>
      <c r="FH93" s="50">
        <v>11327.391857974158</v>
      </c>
      <c r="FI93" s="48">
        <f t="shared" si="39"/>
        <v>9.334979129638441</v>
      </c>
      <c r="FJ93" s="27">
        <v>-0.70831518064068721</v>
      </c>
      <c r="FK93" s="27">
        <v>-0.94880162565660309</v>
      </c>
      <c r="FL93" s="31">
        <v>27</v>
      </c>
      <c r="FM93" s="30">
        <v>1.4074074074074074</v>
      </c>
      <c r="FN93" s="30">
        <v>0.88888888888888884</v>
      </c>
      <c r="FO93" s="31">
        <v>38</v>
      </c>
      <c r="FP93" s="31">
        <v>24</v>
      </c>
      <c r="FQ93" s="48">
        <v>-1.5312050663008672</v>
      </c>
      <c r="FR93" s="48">
        <v>-2.1915084134530476</v>
      </c>
      <c r="FS93" s="48">
        <v>-2.0813765626648104</v>
      </c>
      <c r="FT93" s="48">
        <v>-2.1836531097825631</v>
      </c>
      <c r="FU93" s="48">
        <v>-1.7873089555715782</v>
      </c>
      <c r="FV93" s="31">
        <v>2.7706567010526317</v>
      </c>
      <c r="FW93" s="30">
        <v>2.97786137768421</v>
      </c>
      <c r="FX93" s="31">
        <v>13.29835847111111</v>
      </c>
      <c r="FY93" s="31">
        <v>6.6914276599999987</v>
      </c>
      <c r="FZ93" s="31">
        <v>7.0358200420000001</v>
      </c>
      <c r="GA93" s="31">
        <v>0.46589845600000002</v>
      </c>
      <c r="GB93" s="31">
        <v>9.685942583842106</v>
      </c>
      <c r="GC93" s="31">
        <v>5.0144308797368415</v>
      </c>
      <c r="GD93" s="31">
        <v>12.682443472526314</v>
      </c>
      <c r="GE93" s="31">
        <v>17.696874352263155</v>
      </c>
      <c r="GF93" s="31">
        <v>1.2451202324840889</v>
      </c>
      <c r="GG93" s="31">
        <v>70.656341459999993</v>
      </c>
      <c r="GH93" s="21">
        <v>30.8</v>
      </c>
      <c r="GI93" s="44">
        <v>-0.60091725944491037</v>
      </c>
    </row>
    <row r="94" spans="1:191" ht="14" customHeight="1" x14ac:dyDescent="0.15">
      <c r="A94" s="16" t="s">
        <v>466</v>
      </c>
      <c r="B94" s="21" t="s">
        <v>805</v>
      </c>
      <c r="C94" s="33">
        <v>6.7162162162162158</v>
      </c>
      <c r="D94" s="20">
        <v>5.8</v>
      </c>
      <c r="E94" s="20">
        <v>5.833333333333333</v>
      </c>
      <c r="F94" s="20">
        <v>5.75</v>
      </c>
      <c r="G94" s="20">
        <v>5.5</v>
      </c>
      <c r="H94" s="31">
        <v>-8.454545454545455</v>
      </c>
      <c r="I94" s="31">
        <v>-8.5483870967741939</v>
      </c>
      <c r="J94" s="31"/>
      <c r="K94" s="31"/>
      <c r="L94" s="31"/>
      <c r="M94" s="31">
        <v>0</v>
      </c>
      <c r="N94" s="31">
        <v>5.2</v>
      </c>
      <c r="O94" s="21">
        <v>0</v>
      </c>
      <c r="P94" s="55">
        <v>5682.5214182999998</v>
      </c>
      <c r="Q94" s="57">
        <v>5501.5813943000003</v>
      </c>
      <c r="R94" s="57">
        <v>7540.1998147000004</v>
      </c>
      <c r="S94" s="57">
        <v>3682.5590010000001</v>
      </c>
      <c r="T94" s="57"/>
      <c r="U94" s="57">
        <v>2897.1419230000001</v>
      </c>
      <c r="V94" s="55">
        <v>6287.3569305342098</v>
      </c>
      <c r="W94" s="50">
        <v>0</v>
      </c>
      <c r="X94" s="31">
        <v>-0.34920375343586119</v>
      </c>
      <c r="Y94" s="17">
        <v>17.8</v>
      </c>
      <c r="Z94" s="31"/>
      <c r="AA94" s="26">
        <v>38.299999999999997</v>
      </c>
      <c r="AB94" s="49">
        <v>0.115526279</v>
      </c>
      <c r="AC94" s="49">
        <v>0.115526279</v>
      </c>
      <c r="AD94" s="48">
        <v>6.5893082814999993</v>
      </c>
      <c r="AE94" s="48">
        <v>6.5893082814999993</v>
      </c>
      <c r="AF94" s="55">
        <v>91354.388888888891</v>
      </c>
      <c r="AG94" s="55">
        <f t="shared" si="38"/>
        <v>91354388.888888896</v>
      </c>
      <c r="AH94" s="50">
        <v>4.6686348717835005</v>
      </c>
      <c r="AI94" s="39"/>
      <c r="AJ94" s="39"/>
      <c r="AK94" s="39"/>
      <c r="AL94" s="39"/>
      <c r="AM94" s="40"/>
      <c r="AN94" s="40"/>
      <c r="AO94" s="41"/>
      <c r="AP94" s="39"/>
      <c r="AQ94" s="40"/>
      <c r="AR94" s="40"/>
      <c r="AS94" s="41"/>
      <c r="AT94" s="39"/>
      <c r="AU94" s="39">
        <v>0</v>
      </c>
      <c r="AV94" s="48">
        <v>62.004709174230769</v>
      </c>
      <c r="AW94" s="55">
        <f t="shared" si="43"/>
        <v>0</v>
      </c>
      <c r="AX94" s="48">
        <v>62.004709174230769</v>
      </c>
      <c r="AY94" s="48">
        <v>0.78410979950833337</v>
      </c>
      <c r="AZ94" s="48">
        <v>62.788818973739104</v>
      </c>
      <c r="BA94" s="56"/>
      <c r="BB94" s="31">
        <f t="shared" si="44"/>
        <v>0</v>
      </c>
      <c r="BC94" s="31">
        <f t="shared" si="45"/>
        <v>0</v>
      </c>
      <c r="BD94" s="31">
        <f t="shared" si="46"/>
        <v>0</v>
      </c>
      <c r="BE94" s="31">
        <v>6.5893082814999993</v>
      </c>
      <c r="BF94" s="49">
        <v>0.24481201399999999</v>
      </c>
      <c r="BG94" s="49">
        <v>0.24481201399999999</v>
      </c>
      <c r="BH94" s="49">
        <v>0.30009999999999998</v>
      </c>
      <c r="BI94" s="49">
        <v>0.360338294</v>
      </c>
      <c r="BJ94" s="49">
        <v>0.360338294</v>
      </c>
      <c r="BK94" s="16">
        <v>1</v>
      </c>
      <c r="BL94" s="50">
        <v>16699.2</v>
      </c>
      <c r="BM94" s="16">
        <v>17365.8</v>
      </c>
      <c r="BN94" s="50">
        <v>887.4732833583513</v>
      </c>
      <c r="BO94" s="9"/>
      <c r="BP94" s="9">
        <v>0.69299999999999995</v>
      </c>
      <c r="BQ94" s="53">
        <v>0.75114111100000003</v>
      </c>
      <c r="BR94" s="6">
        <v>123</v>
      </c>
      <c r="BS94" s="11"/>
      <c r="BT94" s="48">
        <v>49.361418929729965</v>
      </c>
      <c r="BU94" s="56">
        <v>1.0649999999999999</v>
      </c>
      <c r="BV94" s="16">
        <v>58</v>
      </c>
      <c r="BW94" s="16">
        <v>48</v>
      </c>
      <c r="BX94" s="16">
        <v>53</v>
      </c>
      <c r="BY94" s="16">
        <v>52</v>
      </c>
      <c r="BZ94" s="16">
        <v>44</v>
      </c>
      <c r="CA94" s="16">
        <v>48</v>
      </c>
      <c r="CB94" s="16">
        <v>52</v>
      </c>
      <c r="CC94" s="16">
        <v>43</v>
      </c>
      <c r="CD94" s="16">
        <v>48</v>
      </c>
      <c r="CE94" s="16">
        <v>49</v>
      </c>
      <c r="CF94" s="16">
        <v>41</v>
      </c>
      <c r="CG94" s="16">
        <v>45</v>
      </c>
      <c r="CH94" s="16">
        <v>49</v>
      </c>
      <c r="CI94" s="16">
        <v>42</v>
      </c>
      <c r="CJ94" s="16">
        <v>45</v>
      </c>
      <c r="CK94" s="49">
        <v>0.8571428571428571</v>
      </c>
      <c r="CL94" s="54">
        <v>0.96039111058080096</v>
      </c>
      <c r="CM94" s="56">
        <v>1.0929950799095185</v>
      </c>
      <c r="CN94" s="56">
        <v>1.0212805952243655</v>
      </c>
      <c r="CO94" s="6">
        <v>300</v>
      </c>
      <c r="CP94" s="14">
        <v>300</v>
      </c>
      <c r="CQ94" s="14">
        <v>75</v>
      </c>
      <c r="CR94" s="4">
        <v>85.5</v>
      </c>
      <c r="CS94" s="7">
        <v>49.8</v>
      </c>
      <c r="CT94" s="6">
        <v>84</v>
      </c>
      <c r="CU94" s="6">
        <v>89</v>
      </c>
      <c r="CV94" s="9">
        <v>0.78411115691665567</v>
      </c>
      <c r="CW94" s="13">
        <v>22</v>
      </c>
      <c r="CX94" s="13">
        <v>42.72</v>
      </c>
      <c r="CY94" s="9">
        <v>0.51498127340823974</v>
      </c>
      <c r="CZ94" s="34">
        <v>10</v>
      </c>
      <c r="DA94" s="9">
        <v>0.34100000000000003</v>
      </c>
      <c r="DB94" s="13">
        <v>25.45</v>
      </c>
      <c r="DC94" s="13">
        <v>14.1739</v>
      </c>
      <c r="DD94" s="13">
        <v>71.545959999999994</v>
      </c>
      <c r="DE94" s="9">
        <v>0.19810901971264347</v>
      </c>
      <c r="DF94" s="16">
        <v>1</v>
      </c>
      <c r="DG94" s="16">
        <v>0</v>
      </c>
      <c r="DH94" s="16">
        <v>0</v>
      </c>
      <c r="DI94" s="16">
        <v>0</v>
      </c>
      <c r="DJ94" s="16">
        <v>0</v>
      </c>
      <c r="DK94" s="16">
        <v>0</v>
      </c>
      <c r="DL94" s="16">
        <v>0</v>
      </c>
      <c r="DM94" s="16">
        <v>0</v>
      </c>
      <c r="DN94" s="16">
        <v>0</v>
      </c>
      <c r="DO94" s="16">
        <v>0</v>
      </c>
      <c r="DP94" s="16">
        <v>0</v>
      </c>
      <c r="DQ94" s="16">
        <v>0</v>
      </c>
      <c r="DR94" s="16">
        <v>0</v>
      </c>
      <c r="DS94" s="16">
        <v>0</v>
      </c>
      <c r="DT94" s="16">
        <v>0</v>
      </c>
      <c r="DU94" s="16">
        <v>0</v>
      </c>
      <c r="DV94" s="16">
        <v>0</v>
      </c>
      <c r="DW94" s="16">
        <v>1</v>
      </c>
      <c r="DX94" s="16">
        <v>1</v>
      </c>
      <c r="DY94" s="16">
        <v>0</v>
      </c>
      <c r="DZ94" s="3" t="s">
        <v>423</v>
      </c>
      <c r="EA94" s="3" t="s">
        <v>423</v>
      </c>
      <c r="EB94" s="50">
        <v>19.567687642702698</v>
      </c>
      <c r="EC94" s="55">
        <v>19567687.642702699</v>
      </c>
      <c r="ED94" s="55">
        <v>28476664.43</v>
      </c>
      <c r="EE94" s="57">
        <v>14070357.56949004</v>
      </c>
      <c r="EF94" s="57">
        <v>14406306.86050996</v>
      </c>
      <c r="EG94" s="55">
        <v>5059814.6350344829</v>
      </c>
      <c r="EH94" s="21">
        <v>128100</v>
      </c>
      <c r="EI94" s="57">
        <v>39839.1</v>
      </c>
      <c r="EJ94" s="57">
        <v>88260.900000000009</v>
      </c>
      <c r="EK94" s="59">
        <v>0.5</v>
      </c>
      <c r="EL94" s="60">
        <v>0.311</v>
      </c>
      <c r="EM94" s="56">
        <v>0.68900000000000006</v>
      </c>
      <c r="EN94" s="30">
        <f t="shared" si="47"/>
        <v>0.1555</v>
      </c>
      <c r="EO94" s="30">
        <f t="shared" si="48"/>
        <v>0.34450000000000003</v>
      </c>
      <c r="EP94" s="57">
        <f t="shared" si="49"/>
        <v>14030518.46949004</v>
      </c>
      <c r="EQ94" s="57">
        <f t="shared" si="50"/>
        <v>14318045.96050996</v>
      </c>
      <c r="ER94" s="56">
        <f t="shared" si="51"/>
        <v>0.97991852437036886</v>
      </c>
      <c r="ES94" s="31">
        <v>0</v>
      </c>
      <c r="ET94" s="31">
        <v>97</v>
      </c>
      <c r="EU94" s="18">
        <v>99</v>
      </c>
      <c r="EV94" s="55">
        <v>1</v>
      </c>
      <c r="EW94" s="55">
        <v>1</v>
      </c>
      <c r="EX94" s="55">
        <v>1</v>
      </c>
      <c r="EY94" s="55">
        <v>1</v>
      </c>
      <c r="EZ94" s="31">
        <v>0</v>
      </c>
      <c r="FA94" s="31">
        <v>0</v>
      </c>
      <c r="FB94" s="31">
        <v>0</v>
      </c>
      <c r="FC94" s="31">
        <v>0</v>
      </c>
      <c r="FD94" s="31">
        <v>0</v>
      </c>
      <c r="FE94" s="61">
        <v>0.375</v>
      </c>
      <c r="FF94" s="16">
        <v>7</v>
      </c>
      <c r="FG94" s="16">
        <v>779000</v>
      </c>
      <c r="FH94" s="50">
        <v>39810.529185880041</v>
      </c>
      <c r="FI94" s="48">
        <f t="shared" si="39"/>
        <v>10.591886708693757</v>
      </c>
      <c r="FJ94" s="27">
        <v>-2.3905896104892164</v>
      </c>
      <c r="FK94" s="27">
        <v>-2.5184724832862386</v>
      </c>
      <c r="FL94" s="31">
        <v>30</v>
      </c>
      <c r="FM94" s="30">
        <v>1.6</v>
      </c>
      <c r="FN94" s="30">
        <v>1</v>
      </c>
      <c r="FO94" s="31">
        <v>48</v>
      </c>
      <c r="FP94" s="31">
        <v>30</v>
      </c>
      <c r="FQ94" s="48">
        <v>-1.7832721125102975</v>
      </c>
      <c r="FR94" s="48">
        <v>-2.5163231737797469</v>
      </c>
      <c r="FS94" s="48">
        <v>-2.8225753118457653</v>
      </c>
      <c r="FT94" s="48">
        <v>-2.8911646893135727</v>
      </c>
      <c r="FU94" s="48">
        <v>-2.5063615541471242</v>
      </c>
      <c r="FV94" s="31">
        <v>4.172633057833333</v>
      </c>
      <c r="FW94" s="30">
        <v>8.7057585180526313</v>
      </c>
      <c r="FX94" s="31"/>
      <c r="FY94" s="31"/>
      <c r="FZ94" s="31"/>
      <c r="GA94" s="31"/>
      <c r="GB94" s="31"/>
      <c r="GC94" s="31"/>
      <c r="GD94" s="31"/>
      <c r="GE94" s="31"/>
      <c r="GF94" s="31"/>
      <c r="GG94" s="31">
        <v>68.504341460000006</v>
      </c>
      <c r="GH94" s="21">
        <v>36.6</v>
      </c>
      <c r="GI94" s="44">
        <v>-1.4626972168361725</v>
      </c>
    </row>
    <row r="95" spans="1:191" ht="14" customHeight="1" x14ac:dyDescent="0.15">
      <c r="A95" s="16" t="s">
        <v>594</v>
      </c>
      <c r="B95" s="21" t="s">
        <v>806</v>
      </c>
      <c r="C95" s="33">
        <v>1.0810810810810811</v>
      </c>
      <c r="D95" s="20">
        <v>1</v>
      </c>
      <c r="E95" s="20">
        <v>1</v>
      </c>
      <c r="F95" s="20">
        <v>1</v>
      </c>
      <c r="G95" s="20">
        <v>1</v>
      </c>
      <c r="H95" s="31">
        <v>10</v>
      </c>
      <c r="I95" s="31">
        <v>10</v>
      </c>
      <c r="J95" s="31">
        <v>10</v>
      </c>
      <c r="K95" s="31">
        <v>10</v>
      </c>
      <c r="L95" s="31">
        <v>10</v>
      </c>
      <c r="M95" s="31">
        <v>10</v>
      </c>
      <c r="N95" s="31">
        <v>1</v>
      </c>
      <c r="O95" s="21">
        <v>73</v>
      </c>
      <c r="P95" s="55">
        <v>10063.594384</v>
      </c>
      <c r="Q95" s="57">
        <v>11015.647466</v>
      </c>
      <c r="R95" s="57">
        <v>17257.138554000001</v>
      </c>
      <c r="S95" s="57">
        <v>38659.304025999998</v>
      </c>
      <c r="T95" s="57">
        <v>17638.84072</v>
      </c>
      <c r="U95" s="57">
        <v>38577.825129999997</v>
      </c>
      <c r="V95" s="55">
        <v>20063.232873210523</v>
      </c>
      <c r="W95" s="50">
        <v>5.3556538603668091</v>
      </c>
      <c r="X95" s="31">
        <v>3.8712600175550094</v>
      </c>
      <c r="Y95" s="17">
        <v>27.666666666666668</v>
      </c>
      <c r="Z95" s="31"/>
      <c r="AA95" s="26">
        <v>34.299999999999997</v>
      </c>
      <c r="AB95" s="49">
        <v>0</v>
      </c>
      <c r="AC95" s="49">
        <v>1E-3</v>
      </c>
      <c r="AD95" s="48"/>
      <c r="AE95" s="49">
        <v>1E-3</v>
      </c>
      <c r="AF95" s="55">
        <v>2395.5277777777778</v>
      </c>
      <c r="AG95" s="55">
        <f t="shared" si="38"/>
        <v>2395527.777777778</v>
      </c>
      <c r="AH95" s="50">
        <v>0.66353798705987943</v>
      </c>
      <c r="AI95" s="39">
        <v>707.41938976212714</v>
      </c>
      <c r="AJ95" s="39">
        <v>564.53817931283743</v>
      </c>
      <c r="AK95" s="39">
        <v>289.94341036440272</v>
      </c>
      <c r="AL95" s="39">
        <v>520.63365981312245</v>
      </c>
      <c r="AM95" s="40">
        <v>0</v>
      </c>
      <c r="AN95" s="40">
        <v>7.3284852584805202</v>
      </c>
      <c r="AO95" s="41">
        <v>0</v>
      </c>
      <c r="AP95" s="39">
        <f>AVERAGE(AV95,AK95,AN95)</f>
        <v>99.309178978537659</v>
      </c>
      <c r="AQ95" s="40">
        <v>707.41938976212714</v>
      </c>
      <c r="AR95" s="40">
        <v>571.86666457131798</v>
      </c>
      <c r="AS95" s="41">
        <v>289.94341036440272</v>
      </c>
      <c r="AT95" s="39">
        <f>AVERAGE(AI95,AO95,AR95)</f>
        <v>426.42868477781502</v>
      </c>
      <c r="AU95" s="39">
        <v>3</v>
      </c>
      <c r="AV95" s="48">
        <v>0.65564131272972959</v>
      </c>
      <c r="AW95" s="55">
        <f t="shared" si="43"/>
        <v>0</v>
      </c>
      <c r="AX95" s="48">
        <v>0.65564131272972959</v>
      </c>
      <c r="AY95" s="48">
        <v>1.552389810972973</v>
      </c>
      <c r="AZ95" s="48">
        <v>2.2080311237027024</v>
      </c>
      <c r="BA95" s="56">
        <v>0.64256450492105255</v>
      </c>
      <c r="BB95" s="31">
        <f t="shared" si="44"/>
        <v>0.42129183551996768</v>
      </c>
      <c r="BC95" s="31">
        <f t="shared" si="45"/>
        <v>0.9975105903323348</v>
      </c>
      <c r="BD95" s="31">
        <f t="shared" si="46"/>
        <v>1.4188024258523022</v>
      </c>
      <c r="BE95" s="31">
        <v>1.4188024258523022</v>
      </c>
      <c r="BF95" s="49">
        <v>4.720452E-3</v>
      </c>
      <c r="BG95" s="49">
        <v>4.720452E-3</v>
      </c>
      <c r="BH95" s="49">
        <v>0.15429999999999999</v>
      </c>
      <c r="BI95" s="49">
        <v>4.720452E-3</v>
      </c>
      <c r="BJ95" s="49">
        <v>4.720452E-3</v>
      </c>
      <c r="BK95" s="16">
        <v>0</v>
      </c>
      <c r="BL95" s="50">
        <v>0</v>
      </c>
      <c r="BM95" s="16">
        <v>0</v>
      </c>
      <c r="BN95" s="50">
        <v>0</v>
      </c>
      <c r="BO95" s="9">
        <v>0.72199999999999998</v>
      </c>
      <c r="BP95" s="9"/>
      <c r="BQ95" s="53">
        <v>0.34378598799999999</v>
      </c>
      <c r="BR95" s="6">
        <v>29</v>
      </c>
      <c r="BS95" s="11">
        <v>5</v>
      </c>
      <c r="BT95" s="48">
        <v>49.945678841172793</v>
      </c>
      <c r="BU95" s="56">
        <v>1.07</v>
      </c>
      <c r="BV95" s="16">
        <v>11</v>
      </c>
      <c r="BW95" s="16">
        <v>9</v>
      </c>
      <c r="BX95" s="16">
        <v>10</v>
      </c>
      <c r="BY95" s="16">
        <v>8</v>
      </c>
      <c r="BZ95" s="16">
        <v>7</v>
      </c>
      <c r="CA95" s="16">
        <v>8</v>
      </c>
      <c r="CB95" s="16">
        <v>8</v>
      </c>
      <c r="CC95" s="16">
        <v>6</v>
      </c>
      <c r="CD95" s="16">
        <v>7</v>
      </c>
      <c r="CE95" s="16">
        <v>4</v>
      </c>
      <c r="CF95" s="16">
        <v>5</v>
      </c>
      <c r="CG95" s="16">
        <v>5</v>
      </c>
      <c r="CH95" s="16">
        <v>5</v>
      </c>
      <c r="CI95" s="16">
        <v>4</v>
      </c>
      <c r="CJ95" s="16">
        <v>5</v>
      </c>
      <c r="CK95" s="49">
        <v>0.8</v>
      </c>
      <c r="CL95" s="54">
        <v>0.86135311614678611</v>
      </c>
      <c r="CM95" s="56">
        <v>1.0648289943848899</v>
      </c>
      <c r="CN95" s="56">
        <v>1.0145110222735285</v>
      </c>
      <c r="CO95" s="6">
        <v>1</v>
      </c>
      <c r="CP95" s="14"/>
      <c r="CQ95" s="14"/>
      <c r="CR95" s="4"/>
      <c r="CS95" s="7">
        <v>89</v>
      </c>
      <c r="CT95" s="6"/>
      <c r="CU95" s="6">
        <v>100</v>
      </c>
      <c r="CV95" s="9"/>
      <c r="CW95" s="13">
        <v>82.3</v>
      </c>
      <c r="CX95" s="13">
        <v>81.489999999999995</v>
      </c>
      <c r="CY95" s="9">
        <v>1.00993986992269</v>
      </c>
      <c r="CZ95" s="34">
        <v>21</v>
      </c>
      <c r="DA95" s="9">
        <f>DB95/(100-DB95)</f>
        <v>0.18329191811619927</v>
      </c>
      <c r="DB95" s="13">
        <v>15.49</v>
      </c>
      <c r="DC95" s="13">
        <v>62.842939999999999</v>
      </c>
      <c r="DD95" s="13">
        <v>80.684650000000005</v>
      </c>
      <c r="DE95" s="9">
        <v>0.77887107398991007</v>
      </c>
      <c r="DF95" s="16">
        <v>0</v>
      </c>
      <c r="DG95" s="16">
        <v>0</v>
      </c>
      <c r="DH95" s="16">
        <v>0</v>
      </c>
      <c r="DI95" s="16">
        <v>0</v>
      </c>
      <c r="DJ95" s="16">
        <v>0</v>
      </c>
      <c r="DK95" s="16">
        <v>0</v>
      </c>
      <c r="DL95" s="16">
        <v>0</v>
      </c>
      <c r="DM95" s="16">
        <v>0</v>
      </c>
      <c r="DN95" s="16">
        <v>1</v>
      </c>
      <c r="DO95" s="16">
        <v>0</v>
      </c>
      <c r="DP95" s="16">
        <v>0</v>
      </c>
      <c r="DQ95" s="16">
        <v>0</v>
      </c>
      <c r="DR95" s="16">
        <v>0</v>
      </c>
      <c r="DS95" s="16">
        <v>0</v>
      </c>
      <c r="DT95" s="16">
        <v>0</v>
      </c>
      <c r="DU95" s="16">
        <v>0</v>
      </c>
      <c r="DV95" s="16">
        <v>0</v>
      </c>
      <c r="DW95" s="16">
        <v>0</v>
      </c>
      <c r="DX95" s="16">
        <v>0</v>
      </c>
      <c r="DY95" s="16">
        <v>0</v>
      </c>
      <c r="DZ95" s="3" t="s">
        <v>399</v>
      </c>
      <c r="EA95" s="3" t="s">
        <v>67</v>
      </c>
      <c r="EB95" s="50">
        <v>3.6102345675675673</v>
      </c>
      <c r="EC95" s="55">
        <v>3610234.5675675673</v>
      </c>
      <c r="ED95" s="55">
        <v>4159100</v>
      </c>
      <c r="EE95" s="57">
        <v>2080124.1329776603</v>
      </c>
      <c r="EF95" s="57">
        <v>2078975.86702234</v>
      </c>
      <c r="EG95" s="55">
        <v>1578992.7778620687</v>
      </c>
      <c r="EH95" s="21">
        <v>617600</v>
      </c>
      <c r="EI95" s="57">
        <v>308182.40000000002</v>
      </c>
      <c r="EJ95" s="57">
        <v>309417.59999999998</v>
      </c>
      <c r="EK95" s="59">
        <v>14.8</v>
      </c>
      <c r="EL95" s="60">
        <v>0.499</v>
      </c>
      <c r="EM95" s="56">
        <v>0.501</v>
      </c>
      <c r="EN95" s="30">
        <f t="shared" si="47"/>
        <v>7.3852000000000002</v>
      </c>
      <c r="EO95" s="30">
        <f t="shared" si="48"/>
        <v>7.4148000000000005</v>
      </c>
      <c r="EP95" s="57">
        <f t="shared" si="49"/>
        <v>1771941.7329776604</v>
      </c>
      <c r="EQ95" s="57">
        <f t="shared" si="50"/>
        <v>1769558.2670223401</v>
      </c>
      <c r="ER95" s="56">
        <f t="shared" si="51"/>
        <v>1.0013469270832946</v>
      </c>
      <c r="ES95" s="31">
        <v>92.200000000000017</v>
      </c>
      <c r="ET95" s="31">
        <v>0</v>
      </c>
      <c r="EU95" s="18">
        <v>0.5</v>
      </c>
      <c r="EV95" s="55">
        <v>0</v>
      </c>
      <c r="EW95" s="55">
        <v>0</v>
      </c>
      <c r="EX95" s="55">
        <v>0</v>
      </c>
      <c r="EY95" s="55">
        <v>0</v>
      </c>
      <c r="EZ95" s="31">
        <v>0</v>
      </c>
      <c r="FA95" s="31">
        <v>0</v>
      </c>
      <c r="FB95" s="31">
        <v>0</v>
      </c>
      <c r="FC95" s="31">
        <v>3.5999999999999996</v>
      </c>
      <c r="FD95" s="31">
        <v>4.2</v>
      </c>
      <c r="FE95" s="61">
        <v>2.9000000000000026E-2</v>
      </c>
      <c r="FF95" s="16">
        <v>0</v>
      </c>
      <c r="FG95" s="16">
        <v>0</v>
      </c>
      <c r="FH95" s="50">
        <v>0.1</v>
      </c>
      <c r="FI95" s="48">
        <f t="shared" si="39"/>
        <v>-2.3025850929940455</v>
      </c>
      <c r="FJ95" s="27">
        <v>1.2545620366944414</v>
      </c>
      <c r="FK95" s="27">
        <v>1.1933565012094809</v>
      </c>
      <c r="FL95" s="31">
        <v>3</v>
      </c>
      <c r="FM95" s="30">
        <v>2</v>
      </c>
      <c r="FN95" s="30">
        <v>1</v>
      </c>
      <c r="FO95" s="31">
        <v>6</v>
      </c>
      <c r="FP95" s="31">
        <v>3</v>
      </c>
      <c r="FQ95" s="48">
        <v>0.80265502616216045</v>
      </c>
      <c r="FR95" s="48">
        <v>0.40700966916054382</v>
      </c>
      <c r="FS95" s="48">
        <v>0.29045943471424446</v>
      </c>
      <c r="FT95" s="48">
        <v>0.29263741857597181</v>
      </c>
      <c r="FU95" s="48">
        <v>0.59722360996448021</v>
      </c>
      <c r="FV95" s="31">
        <v>0.84045830364999996</v>
      </c>
      <c r="FW95" s="30">
        <v>0.71770680284210553</v>
      </c>
      <c r="FX95" s="31">
        <v>15.808969251999997</v>
      </c>
      <c r="FY95" s="31">
        <v>24.667562400000005</v>
      </c>
      <c r="FZ95" s="31">
        <v>25.291560441428569</v>
      </c>
      <c r="GA95" s="31"/>
      <c r="GB95" s="31">
        <v>2.2488553142857144E-2</v>
      </c>
      <c r="GC95" s="31">
        <v>33.935769496666666</v>
      </c>
      <c r="GD95" s="31">
        <v>37.910148465714293</v>
      </c>
      <c r="GE95" s="31">
        <v>71.845917962380952</v>
      </c>
      <c r="GF95" s="31">
        <v>18.170953766154764</v>
      </c>
      <c r="GG95" s="31">
        <v>79.436097559999993</v>
      </c>
      <c r="GH95" s="21">
        <v>4.4000000000000004</v>
      </c>
      <c r="GI95" s="44">
        <v>1.6890746126856979</v>
      </c>
    </row>
    <row r="96" spans="1:191" ht="14" customHeight="1" x14ac:dyDescent="0.15">
      <c r="A96" s="16" t="s">
        <v>635</v>
      </c>
      <c r="B96" s="21" t="s">
        <v>807</v>
      </c>
      <c r="C96" s="33"/>
      <c r="D96" s="20"/>
      <c r="E96" s="20"/>
      <c r="F96" s="20"/>
      <c r="G96" s="20"/>
      <c r="H96" s="31"/>
      <c r="I96" s="31"/>
      <c r="J96" s="31"/>
      <c r="K96" s="31"/>
      <c r="L96" s="31"/>
      <c r="M96" s="31"/>
      <c r="N96" s="31"/>
      <c r="O96" s="21"/>
      <c r="P96" s="55"/>
      <c r="Q96" s="57"/>
      <c r="R96" s="57"/>
      <c r="S96" s="57"/>
      <c r="T96" s="57"/>
      <c r="U96" s="57"/>
      <c r="V96" s="55"/>
      <c r="W96" s="50"/>
      <c r="X96" s="31"/>
      <c r="Y96" s="17">
        <v>15.450000000000001</v>
      </c>
      <c r="Z96" s="31">
        <v>21.018590093125002</v>
      </c>
      <c r="AA96" s="26"/>
      <c r="AD96" s="48"/>
      <c r="AE96" s="49">
        <v>1E-3</v>
      </c>
      <c r="AG96" s="55">
        <f t="shared" si="38"/>
        <v>0</v>
      </c>
      <c r="AH96" s="50">
        <v>0</v>
      </c>
      <c r="AI96" s="39"/>
      <c r="AJ96" s="39"/>
      <c r="AK96" s="39"/>
      <c r="AL96" s="39"/>
      <c r="AM96" s="40"/>
      <c r="AN96" s="40"/>
      <c r="AO96" s="41"/>
      <c r="AP96" s="39"/>
      <c r="AQ96" s="40"/>
      <c r="AR96" s="40"/>
      <c r="AS96" s="41"/>
      <c r="AT96" s="39"/>
      <c r="AU96" s="39">
        <v>0</v>
      </c>
      <c r="AV96" s="48"/>
      <c r="AW96" s="55"/>
      <c r="AX96" s="48"/>
      <c r="AY96" s="48"/>
      <c r="AZ96" s="48"/>
      <c r="BA96" s="56"/>
      <c r="BB96" s="31"/>
      <c r="BC96" s="31"/>
      <c r="BD96" s="31"/>
      <c r="BE96" s="31"/>
      <c r="BH96" s="49"/>
      <c r="BK96" s="16">
        <v>0</v>
      </c>
      <c r="BM96" s="16"/>
      <c r="BN96" s="50">
        <v>0</v>
      </c>
      <c r="BO96" s="9"/>
      <c r="BP96" s="9"/>
      <c r="BQ96" s="53"/>
      <c r="BR96" s="6"/>
      <c r="BS96" s="11"/>
      <c r="BU96" s="56"/>
      <c r="BV96" s="16"/>
      <c r="BW96" s="16"/>
      <c r="BX96" s="16"/>
      <c r="BY96" s="16"/>
      <c r="BZ96" s="16"/>
      <c r="CA96" s="16"/>
      <c r="CB96" s="16"/>
      <c r="CC96" s="16"/>
      <c r="CD96" s="16"/>
      <c r="CE96" s="16"/>
      <c r="CF96" s="16"/>
      <c r="CG96" s="16"/>
      <c r="CH96" s="16"/>
      <c r="CI96" s="16"/>
      <c r="CJ96" s="16"/>
      <c r="CK96" s="49"/>
      <c r="CL96" s="49"/>
      <c r="CM96" s="56">
        <v>1.0907870448061756</v>
      </c>
      <c r="CN96" s="56">
        <v>1.0201585146908243</v>
      </c>
      <c r="CO96" s="6"/>
      <c r="CP96" s="14"/>
      <c r="CQ96" s="14"/>
      <c r="CR96" s="4"/>
      <c r="CS96" s="7"/>
      <c r="CT96" s="6"/>
      <c r="CU96" s="6"/>
      <c r="CV96" s="9"/>
      <c r="CW96" s="13"/>
      <c r="CX96" s="13"/>
      <c r="CY96" s="9"/>
      <c r="CZ96" s="34"/>
      <c r="DA96" s="9"/>
      <c r="DB96" s="13"/>
      <c r="DC96" s="13"/>
      <c r="DD96" s="13"/>
      <c r="DE96" s="9"/>
      <c r="DF96" s="16">
        <v>0</v>
      </c>
      <c r="DG96" s="16">
        <v>0</v>
      </c>
      <c r="DH96" s="16">
        <v>0</v>
      </c>
      <c r="DI96" s="16">
        <v>0</v>
      </c>
      <c r="DJ96" s="16">
        <v>0</v>
      </c>
      <c r="DK96" s="16">
        <v>0</v>
      </c>
      <c r="DL96" s="16">
        <v>0</v>
      </c>
      <c r="DM96" s="16">
        <v>0</v>
      </c>
      <c r="DN96" s="16">
        <v>1</v>
      </c>
      <c r="DO96" s="16">
        <v>0</v>
      </c>
      <c r="DP96" s="16">
        <v>1</v>
      </c>
      <c r="DQ96" s="16">
        <v>0</v>
      </c>
      <c r="DR96" s="16">
        <v>0</v>
      </c>
      <c r="DS96" s="16">
        <v>0</v>
      </c>
      <c r="DT96" s="16">
        <v>0</v>
      </c>
      <c r="DU96" s="16">
        <v>0</v>
      </c>
      <c r="DV96" s="16">
        <v>0</v>
      </c>
      <c r="DW96" s="16">
        <v>0</v>
      </c>
      <c r="DX96" s="16">
        <v>0</v>
      </c>
      <c r="DY96" s="16">
        <v>0</v>
      </c>
      <c r="DZ96" s="3" t="s">
        <v>399</v>
      </c>
      <c r="EA96" s="3" t="s">
        <v>6</v>
      </c>
      <c r="EB96" s="50">
        <v>6.9785108108108104E-2</v>
      </c>
      <c r="EC96" s="55">
        <v>69785.108108108107</v>
      </c>
      <c r="ED96" s="55">
        <v>80179</v>
      </c>
      <c r="EE96" s="57"/>
      <c r="EF96" s="57"/>
      <c r="EG96" s="55"/>
      <c r="EH96" s="21"/>
      <c r="EI96" s="57"/>
      <c r="EJ96" s="57"/>
      <c r="EK96" s="59"/>
      <c r="EL96" s="60"/>
      <c r="EM96" s="56"/>
      <c r="EN96" s="30"/>
      <c r="EO96" s="30"/>
      <c r="EP96" s="57"/>
      <c r="EQ96" s="57"/>
      <c r="ER96" s="56"/>
      <c r="ES96" s="31"/>
      <c r="ET96" s="31"/>
      <c r="EU96" s="18">
        <v>0.2</v>
      </c>
      <c r="EV96" s="55">
        <v>0</v>
      </c>
      <c r="EW96" s="55">
        <v>0</v>
      </c>
      <c r="EX96" s="55">
        <v>0</v>
      </c>
      <c r="EY96" s="55">
        <v>0</v>
      </c>
      <c r="EZ96" s="31"/>
      <c r="FA96" s="31"/>
      <c r="FB96" s="31"/>
      <c r="FC96" s="31"/>
      <c r="FD96" s="31"/>
      <c r="FE96" s="61"/>
      <c r="FF96" s="16">
        <v>0</v>
      </c>
      <c r="FG96" s="16">
        <v>0</v>
      </c>
      <c r="FH96" s="50">
        <v>0.1</v>
      </c>
      <c r="FI96" s="48">
        <f t="shared" si="39"/>
        <v>-2.3025850929940455</v>
      </c>
      <c r="FJ96" s="27"/>
      <c r="FK96" s="27"/>
      <c r="FL96" s="31">
        <v>0.1</v>
      </c>
      <c r="FM96" s="30">
        <v>0</v>
      </c>
      <c r="FN96" s="30">
        <v>0</v>
      </c>
      <c r="FO96" s="31">
        <v>0.1</v>
      </c>
      <c r="FP96" s="31">
        <v>0.1</v>
      </c>
      <c r="FQ96" s="48">
        <v>0.80265502616216045</v>
      </c>
      <c r="FR96" s="48">
        <v>0.72099727080968612</v>
      </c>
      <c r="FS96" s="48">
        <v>0.7277666967310078</v>
      </c>
      <c r="FT96" s="48">
        <v>0.63460134868262663</v>
      </c>
      <c r="FU96" s="48">
        <v>0.72150508559637028</v>
      </c>
      <c r="FV96" s="31"/>
      <c r="FW96" s="30"/>
      <c r="FX96" s="31"/>
      <c r="FY96" s="31"/>
      <c r="FZ96" s="31"/>
      <c r="GA96" s="31"/>
      <c r="GB96" s="31"/>
      <c r="GC96" s="31"/>
      <c r="GD96" s="31"/>
      <c r="GE96" s="31"/>
      <c r="GF96" s="31"/>
      <c r="GG96" s="31"/>
      <c r="GH96" s="21"/>
      <c r="GI96" s="44"/>
    </row>
    <row r="97" spans="1:191" ht="14" customHeight="1" x14ac:dyDescent="0.15">
      <c r="A97" s="16" t="s">
        <v>500</v>
      </c>
      <c r="B97" s="21" t="s">
        <v>808</v>
      </c>
      <c r="C97" s="33">
        <v>1.9864864864864864</v>
      </c>
      <c r="D97" s="20">
        <v>1.5</v>
      </c>
      <c r="E97" s="20">
        <v>1.5</v>
      </c>
      <c r="F97" s="20">
        <v>1.5</v>
      </c>
      <c r="G97" s="20">
        <v>1.5</v>
      </c>
      <c r="H97" s="31">
        <v>9.2750000000000004</v>
      </c>
      <c r="I97" s="31">
        <v>9.2894736842105257</v>
      </c>
      <c r="J97" s="31">
        <v>10</v>
      </c>
      <c r="K97" s="31">
        <v>10</v>
      </c>
      <c r="L97" s="31">
        <v>10</v>
      </c>
      <c r="M97" s="31">
        <v>10</v>
      </c>
      <c r="N97" s="31">
        <v>4.5428571428571427</v>
      </c>
      <c r="O97" s="21">
        <v>48</v>
      </c>
      <c r="P97" s="55">
        <v>11869.229603</v>
      </c>
      <c r="Q97" s="57">
        <v>13861.26225</v>
      </c>
      <c r="R97" s="57">
        <v>17154.617994</v>
      </c>
      <c r="S97" s="57">
        <v>22327.137860999999</v>
      </c>
      <c r="T97" s="57">
        <v>17863.489939999999</v>
      </c>
      <c r="U97" s="57">
        <v>23390.111789999999</v>
      </c>
      <c r="V97" s="55">
        <v>17598.716448368421</v>
      </c>
      <c r="W97" s="50">
        <v>1.8132730491865392</v>
      </c>
      <c r="X97" s="31">
        <v>1.5874488082353015</v>
      </c>
      <c r="Y97" s="17">
        <v>22.462500000000002</v>
      </c>
      <c r="Z97" s="31">
        <v>12.463642321692307</v>
      </c>
      <c r="AA97" s="26">
        <v>39.200000000000003</v>
      </c>
      <c r="AD97" s="48">
        <v>3.7779754479600007</v>
      </c>
      <c r="AE97" s="48">
        <v>3.7779754479600007</v>
      </c>
      <c r="AF97" s="55">
        <v>1199.9444444444443</v>
      </c>
      <c r="AG97" s="55">
        <f t="shared" si="38"/>
        <v>1199944.4444444443</v>
      </c>
      <c r="AH97" s="50">
        <v>0.23908373080749659</v>
      </c>
      <c r="AI97" s="39">
        <v>7.409422260893705</v>
      </c>
      <c r="AJ97" s="39">
        <v>3.0681144625711525</v>
      </c>
      <c r="AK97" s="39">
        <v>253.46718482123552</v>
      </c>
      <c r="AL97" s="39">
        <v>87.981573848233452</v>
      </c>
      <c r="AM97" s="40">
        <v>0</v>
      </c>
      <c r="AN97" s="40">
        <v>0</v>
      </c>
      <c r="AO97" s="41">
        <v>0</v>
      </c>
      <c r="AP97" s="39">
        <f>AVERAGE(AV97,AK97,AN97)</f>
        <v>84.574716800826252</v>
      </c>
      <c r="AQ97" s="40">
        <v>7.409422260893705</v>
      </c>
      <c r="AR97" s="40">
        <v>3.0681144625711525</v>
      </c>
      <c r="AS97" s="41">
        <v>253.46718482123552</v>
      </c>
      <c r="AT97" s="39">
        <f>AVERAGE(AI97,AO97,AR97)</f>
        <v>3.492512241154953</v>
      </c>
      <c r="AU97" s="39">
        <v>3</v>
      </c>
      <c r="AV97" s="48">
        <v>0.2569655812432432</v>
      </c>
      <c r="AW97" s="55">
        <f t="shared" ref="AW97:AW104" si="52">IF(AH97=0,1,0)</f>
        <v>0</v>
      </c>
      <c r="AX97" s="48">
        <v>0.2569655812432432</v>
      </c>
      <c r="AY97" s="48">
        <v>1.7146258459189185</v>
      </c>
      <c r="AZ97" s="48">
        <v>1.9715914271621617</v>
      </c>
      <c r="BA97" s="56">
        <v>0.36738891293947362</v>
      </c>
      <c r="BB97" s="31">
        <f t="shared" ref="BB97:BD104" si="53">AX97*$BA97</f>
        <v>9.4406305555815112E-2</v>
      </c>
      <c r="BC97" s="31">
        <f t="shared" si="53"/>
        <v>0.6299345256300769</v>
      </c>
      <c r="BD97" s="31">
        <f t="shared" si="53"/>
        <v>0.72434083118589199</v>
      </c>
      <c r="BE97" s="31">
        <v>4.5023162791458926</v>
      </c>
      <c r="BF97" s="49">
        <v>3.034985E-3</v>
      </c>
      <c r="BG97" s="49">
        <v>3.034985E-3</v>
      </c>
      <c r="BH97" s="49">
        <v>3.9899999999999998E-2</v>
      </c>
      <c r="BK97" s="16">
        <v>1</v>
      </c>
      <c r="BL97" s="50">
        <v>68149</v>
      </c>
      <c r="BM97" s="16">
        <v>111094.2</v>
      </c>
      <c r="BN97" s="50">
        <v>22135.037942836956</v>
      </c>
      <c r="BO97" s="9">
        <v>0.70499999999999996</v>
      </c>
      <c r="BP97" s="9"/>
      <c r="BQ97" s="53">
        <v>0.33246808300000003</v>
      </c>
      <c r="BR97" s="6">
        <v>28</v>
      </c>
      <c r="BS97" s="11">
        <v>15</v>
      </c>
      <c r="BT97" s="48">
        <v>50.077351064009918</v>
      </c>
      <c r="BU97" s="56">
        <v>1.06</v>
      </c>
      <c r="BV97" s="16">
        <v>13</v>
      </c>
      <c r="BW97" s="16">
        <v>11</v>
      </c>
      <c r="BX97" s="16">
        <v>12</v>
      </c>
      <c r="BY97" s="16">
        <v>9</v>
      </c>
      <c r="BZ97" s="16">
        <v>8</v>
      </c>
      <c r="CA97" s="16">
        <v>8</v>
      </c>
      <c r="CB97" s="16">
        <v>8</v>
      </c>
      <c r="CC97" s="16">
        <v>6</v>
      </c>
      <c r="CD97" s="16">
        <v>7</v>
      </c>
      <c r="CE97" s="16">
        <v>6</v>
      </c>
      <c r="CF97" s="16">
        <v>5</v>
      </c>
      <c r="CG97" s="16">
        <v>5</v>
      </c>
      <c r="CH97" s="16">
        <v>5</v>
      </c>
      <c r="CI97" s="16">
        <v>4</v>
      </c>
      <c r="CJ97" s="16">
        <v>5</v>
      </c>
      <c r="CK97" s="49">
        <v>0.8</v>
      </c>
      <c r="CL97" s="54">
        <v>0.86135311614678611</v>
      </c>
      <c r="CM97" s="56">
        <v>1.0501067615658366</v>
      </c>
      <c r="CN97" s="56">
        <v>1.0112207190339768</v>
      </c>
      <c r="CO97" s="6">
        <v>4</v>
      </c>
      <c r="CP97" s="14"/>
      <c r="CQ97" s="14"/>
      <c r="CR97" s="4"/>
      <c r="CS97" s="7"/>
      <c r="CT97" s="6"/>
      <c r="CU97" s="6"/>
      <c r="CV97" s="9"/>
      <c r="CW97" s="13">
        <v>78.900000000000006</v>
      </c>
      <c r="CX97" s="13">
        <v>77.239999999999995</v>
      </c>
      <c r="CY97" s="9">
        <v>1.0214914552045573</v>
      </c>
      <c r="CZ97" s="34">
        <v>12</v>
      </c>
      <c r="DA97" s="9">
        <f>DB97/(100-DB97)</f>
        <v>0.16509379005009903</v>
      </c>
      <c r="DB97" s="13">
        <v>14.17</v>
      </c>
      <c r="DC97" s="13">
        <v>61.082650000000001</v>
      </c>
      <c r="DD97" s="13">
        <v>70.084109999999995</v>
      </c>
      <c r="DE97" s="9">
        <v>0.87156204166679163</v>
      </c>
      <c r="DF97" s="16">
        <v>1</v>
      </c>
      <c r="DG97" s="16">
        <v>0</v>
      </c>
      <c r="DH97" s="16">
        <v>0</v>
      </c>
      <c r="DI97" s="16">
        <v>0</v>
      </c>
      <c r="DJ97" s="16">
        <v>0</v>
      </c>
      <c r="DK97" s="16">
        <v>0</v>
      </c>
      <c r="DL97" s="16">
        <v>0</v>
      </c>
      <c r="DM97" s="16">
        <v>0</v>
      </c>
      <c r="DN97" s="16">
        <v>0</v>
      </c>
      <c r="DO97" s="16">
        <v>0</v>
      </c>
      <c r="DP97" s="16">
        <v>0</v>
      </c>
      <c r="DQ97" s="16">
        <v>0</v>
      </c>
      <c r="DR97" s="16">
        <v>0</v>
      </c>
      <c r="DS97" s="16">
        <v>0</v>
      </c>
      <c r="DT97" s="16">
        <v>0</v>
      </c>
      <c r="DU97" s="16">
        <v>0</v>
      </c>
      <c r="DV97" s="16">
        <v>0</v>
      </c>
      <c r="DW97" s="16">
        <v>0</v>
      </c>
      <c r="DX97" s="16">
        <v>0</v>
      </c>
      <c r="DY97" s="16">
        <v>0</v>
      </c>
      <c r="DZ97" s="3" t="s">
        <v>399</v>
      </c>
      <c r="EA97" s="3" t="s">
        <v>423</v>
      </c>
      <c r="EB97" s="50">
        <v>5.0189297297297299</v>
      </c>
      <c r="EC97" s="55">
        <v>5018929.7297297297</v>
      </c>
      <c r="ED97" s="55">
        <v>6930100</v>
      </c>
      <c r="EE97" s="57">
        <v>3500240.1850025505</v>
      </c>
      <c r="EF97" s="57">
        <v>3429859.8149974495</v>
      </c>
      <c r="EG97" s="55">
        <v>2088904.112931035</v>
      </c>
      <c r="EH97" s="21">
        <v>2661300</v>
      </c>
      <c r="EI97" s="57">
        <v>1487666.7</v>
      </c>
      <c r="EJ97" s="57">
        <v>1173633.3</v>
      </c>
      <c r="EK97" s="59">
        <v>39.799999999999997</v>
      </c>
      <c r="EL97" s="60">
        <v>0.55899999999999994</v>
      </c>
      <c r="EM97" s="56">
        <v>0.441</v>
      </c>
      <c r="EN97" s="30">
        <f t="shared" ref="EN97:EN106" si="54">EK97*EL97</f>
        <v>22.248199999999997</v>
      </c>
      <c r="EO97" s="30">
        <f t="shared" ref="EO97:EO106" si="55">EK97*EM97</f>
        <v>17.5518</v>
      </c>
      <c r="EP97" s="57">
        <f t="shared" ref="EP97:EP106" si="56">EE97-EI97</f>
        <v>2012573.4850025505</v>
      </c>
      <c r="EQ97" s="57">
        <f t="shared" ref="EQ97:EQ106" si="57">EF97-EJ97</f>
        <v>2256226.5149974497</v>
      </c>
      <c r="ER97" s="56">
        <f t="shared" ref="ER97:ER106" si="58">EP97/EQ97</f>
        <v>0.8920086133305748</v>
      </c>
      <c r="ES97" s="31">
        <v>2.1</v>
      </c>
      <c r="ET97" s="31">
        <v>16</v>
      </c>
      <c r="EU97" s="18">
        <v>16.7</v>
      </c>
      <c r="EV97" s="55">
        <v>0</v>
      </c>
      <c r="EW97" s="55">
        <v>0</v>
      </c>
      <c r="EX97" s="55">
        <v>0</v>
      </c>
      <c r="EY97" s="55">
        <v>0</v>
      </c>
      <c r="EZ97" s="31">
        <v>0</v>
      </c>
      <c r="FA97" s="31">
        <v>0</v>
      </c>
      <c r="FB97" s="31">
        <v>76.400000000000006</v>
      </c>
      <c r="FC97" s="31">
        <v>5.5</v>
      </c>
      <c r="FD97" s="31">
        <v>0</v>
      </c>
      <c r="FE97" s="61">
        <v>0.28700000000000003</v>
      </c>
      <c r="FF97" s="16">
        <v>5</v>
      </c>
      <c r="FG97" s="16">
        <v>73500</v>
      </c>
      <c r="FH97" s="50">
        <v>14644.556500686051</v>
      </c>
      <c r="FI97" s="48">
        <f t="shared" si="39"/>
        <v>9.5918239754769647</v>
      </c>
      <c r="FJ97" s="27">
        <v>-0.99069795734948107</v>
      </c>
      <c r="FK97" s="27">
        <v>-1.0697931994342509</v>
      </c>
      <c r="FL97" s="31">
        <v>37</v>
      </c>
      <c r="FM97" s="30">
        <v>1.027027027027027</v>
      </c>
      <c r="FN97" s="30">
        <v>0.91891891891891897</v>
      </c>
      <c r="FO97" s="31">
        <v>38</v>
      </c>
      <c r="FP97" s="31">
        <v>34</v>
      </c>
      <c r="FQ97" s="48">
        <v>-1.5827141213049694</v>
      </c>
      <c r="FR97" s="48">
        <v>-3.2742242812087108</v>
      </c>
      <c r="FS97" s="48">
        <v>-2.0813765626648104</v>
      </c>
      <c r="FT97" s="48">
        <v>-3.3628390756675794</v>
      </c>
      <c r="FU97" s="48">
        <v>-2.274189448056064</v>
      </c>
      <c r="FV97" s="31">
        <v>8.9826082734500012</v>
      </c>
      <c r="FW97" s="30">
        <v>7.7265839629999977</v>
      </c>
      <c r="FX97" s="31">
        <v>27.200784763499996</v>
      </c>
      <c r="FY97" s="31">
        <v>27.301526819999999</v>
      </c>
      <c r="FZ97" s="31">
        <v>27.301526819999999</v>
      </c>
      <c r="GA97" s="31"/>
      <c r="GB97" s="31">
        <v>0.68686282566666668</v>
      </c>
      <c r="GC97" s="31">
        <v>28.346125685555556</v>
      </c>
      <c r="GD97" s="31">
        <v>31.149902397777776</v>
      </c>
      <c r="GE97" s="31">
        <v>59.496028083333329</v>
      </c>
      <c r="GF97" s="31">
        <v>16.243324064005982</v>
      </c>
      <c r="GG97" s="31">
        <v>80.151219510000004</v>
      </c>
      <c r="GH97" s="21">
        <v>4.4000000000000004</v>
      </c>
      <c r="GI97" s="44">
        <v>0.8857286133979354</v>
      </c>
    </row>
    <row r="98" spans="1:191" ht="14" customHeight="1" x14ac:dyDescent="0.15">
      <c r="A98" s="16" t="s">
        <v>649</v>
      </c>
      <c r="B98" s="21" t="s">
        <v>809</v>
      </c>
      <c r="C98" s="33">
        <v>1.3648648648648649</v>
      </c>
      <c r="D98" s="20">
        <v>1.2</v>
      </c>
      <c r="E98" s="20">
        <v>1.3333333333333333</v>
      </c>
      <c r="F98" s="20">
        <v>1.5</v>
      </c>
      <c r="G98" s="20">
        <v>1.5</v>
      </c>
      <c r="H98" s="31">
        <v>10</v>
      </c>
      <c r="I98" s="31">
        <v>10</v>
      </c>
      <c r="J98" s="31">
        <v>10</v>
      </c>
      <c r="K98" s="31">
        <v>10</v>
      </c>
      <c r="L98" s="31">
        <v>10</v>
      </c>
      <c r="M98" s="31">
        <v>10</v>
      </c>
      <c r="N98" s="31">
        <v>2.4066666666666667</v>
      </c>
      <c r="O98" s="21">
        <v>48</v>
      </c>
      <c r="P98" s="55">
        <v>13468.684627000001</v>
      </c>
      <c r="Q98" s="57">
        <v>13906.126681</v>
      </c>
      <c r="R98" s="57">
        <v>23168.599321000002</v>
      </c>
      <c r="S98" s="57">
        <v>27794.857571</v>
      </c>
      <c r="T98" s="57">
        <v>23774.93578</v>
      </c>
      <c r="U98" s="57">
        <v>28144.013910000001</v>
      </c>
      <c r="V98" s="55">
        <v>21525.509911263154</v>
      </c>
      <c r="W98" s="50">
        <v>1.131033527439224</v>
      </c>
      <c r="X98" s="31">
        <v>2.1034603798436078</v>
      </c>
      <c r="Y98" s="17">
        <v>30.944444444444443</v>
      </c>
      <c r="Z98" s="31">
        <v>21.868179440000002</v>
      </c>
      <c r="AA98" s="26">
        <v>36</v>
      </c>
      <c r="AB98" s="49">
        <v>0</v>
      </c>
      <c r="AC98" s="49">
        <v>1E-3</v>
      </c>
      <c r="AD98" s="48"/>
      <c r="AE98" s="49">
        <v>1E-3</v>
      </c>
      <c r="AF98" s="55">
        <v>25087.555555555555</v>
      </c>
      <c r="AG98" s="55">
        <f t="shared" si="38"/>
        <v>25087555.555555556</v>
      </c>
      <c r="AH98" s="50">
        <v>0.44169207491609735</v>
      </c>
      <c r="AI98" s="39">
        <v>343.82768265104613</v>
      </c>
      <c r="AJ98" s="39">
        <v>438.542126578725</v>
      </c>
      <c r="AK98" s="39">
        <v>525.31832989788245</v>
      </c>
      <c r="AL98" s="39">
        <v>435.89604637588451</v>
      </c>
      <c r="AM98" s="40">
        <v>0.55483020909796277</v>
      </c>
      <c r="AN98" s="40">
        <v>0.10587588762161501</v>
      </c>
      <c r="AO98" s="41">
        <v>0</v>
      </c>
      <c r="AP98" s="39">
        <f>AVERAGE(AV98,AK98,AN98)</f>
        <v>176.33530432454643</v>
      </c>
      <c r="AQ98" s="40">
        <v>344.38251286014412</v>
      </c>
      <c r="AR98" s="40">
        <v>438.64800246634661</v>
      </c>
      <c r="AS98" s="41">
        <v>525.31832989788245</v>
      </c>
      <c r="AT98" s="39">
        <f>AVERAGE(AI98,AO98,AR98)</f>
        <v>260.82522837246421</v>
      </c>
      <c r="AU98" s="39">
        <v>3</v>
      </c>
      <c r="AV98" s="48">
        <v>3.5817071881351366</v>
      </c>
      <c r="AW98" s="55">
        <f t="shared" si="52"/>
        <v>0</v>
      </c>
      <c r="AX98" s="48">
        <v>3.5817071881351366</v>
      </c>
      <c r="AY98" s="48">
        <v>1.4149727616756755</v>
      </c>
      <c r="AZ98" s="48">
        <v>4.9966799498108116</v>
      </c>
      <c r="BA98" s="56">
        <v>0.22592106117894736</v>
      </c>
      <c r="BB98" s="31">
        <f t="shared" si="53"/>
        <v>0.80918308877575373</v>
      </c>
      <c r="BC98" s="31">
        <f t="shared" si="53"/>
        <v>0.31967214785707437</v>
      </c>
      <c r="BD98" s="31">
        <f t="shared" si="53"/>
        <v>1.1288552366328279</v>
      </c>
      <c r="BE98" s="31">
        <v>1.1288552366328279</v>
      </c>
      <c r="BF98" s="49">
        <v>1.171342E-2</v>
      </c>
      <c r="BG98" s="49">
        <v>1.171342E-2</v>
      </c>
      <c r="BH98" s="49">
        <v>2.0799999999999999E-2</v>
      </c>
      <c r="BI98" s="49">
        <v>1.171342E-2</v>
      </c>
      <c r="BJ98" s="49">
        <v>1.171342E-2</v>
      </c>
      <c r="BK98" s="16">
        <v>0</v>
      </c>
      <c r="BL98" s="50">
        <v>268.60000000000002</v>
      </c>
      <c r="BM98" s="16">
        <v>45.800000000000004</v>
      </c>
      <c r="BN98" s="50">
        <v>0.80635584389079729</v>
      </c>
      <c r="BO98" s="9">
        <v>0.74099999999999999</v>
      </c>
      <c r="BP98" s="9"/>
      <c r="BQ98" s="53">
        <v>0.25108743500000003</v>
      </c>
      <c r="BR98" s="6">
        <v>9</v>
      </c>
      <c r="BS98" s="11">
        <v>23</v>
      </c>
      <c r="BT98" s="48">
        <v>51.511192257053025</v>
      </c>
      <c r="BU98" s="56">
        <v>1.0629999999999999</v>
      </c>
      <c r="BV98" s="16">
        <v>10</v>
      </c>
      <c r="BW98" s="16">
        <v>8</v>
      </c>
      <c r="BX98" s="16">
        <v>9</v>
      </c>
      <c r="BY98" s="16">
        <v>8</v>
      </c>
      <c r="BZ98" s="16">
        <v>6</v>
      </c>
      <c r="CA98" s="16">
        <v>7</v>
      </c>
      <c r="CB98" s="16">
        <v>6</v>
      </c>
      <c r="CC98" s="16">
        <v>5</v>
      </c>
      <c r="CD98" s="16">
        <v>5</v>
      </c>
      <c r="CE98" s="16">
        <v>5</v>
      </c>
      <c r="CF98" s="16">
        <v>4</v>
      </c>
      <c r="CG98" s="16">
        <v>4</v>
      </c>
      <c r="CH98" s="16">
        <v>4</v>
      </c>
      <c r="CI98" s="16">
        <v>4</v>
      </c>
      <c r="CJ98" s="16">
        <v>4</v>
      </c>
      <c r="CK98" s="49">
        <v>1</v>
      </c>
      <c r="CL98" s="54">
        <v>1</v>
      </c>
      <c r="CM98" s="56">
        <v>1.0746339999997816</v>
      </c>
      <c r="CN98" s="56">
        <v>1.0165432119794944</v>
      </c>
      <c r="CO98" s="6">
        <v>3</v>
      </c>
      <c r="CP98" s="14"/>
      <c r="CQ98" s="14"/>
      <c r="CR98" s="4"/>
      <c r="CS98" s="7"/>
      <c r="CT98" s="6"/>
      <c r="CU98" s="6">
        <v>99</v>
      </c>
      <c r="CV98" s="9">
        <v>0.99301985453630981</v>
      </c>
      <c r="CW98" s="13">
        <v>76.5</v>
      </c>
      <c r="CX98" s="13">
        <v>84.05</v>
      </c>
      <c r="CY98" s="9">
        <v>0.91017251635930996</v>
      </c>
      <c r="CZ98" s="34">
        <v>24</v>
      </c>
      <c r="DA98" s="9">
        <f>DB98/(100-DB98)</f>
        <v>0.25266190655142179</v>
      </c>
      <c r="DB98" s="13">
        <v>20.170000000000002</v>
      </c>
      <c r="DC98" s="13">
        <v>51.553789999999999</v>
      </c>
      <c r="DD98" s="13">
        <v>74.539019999999994</v>
      </c>
      <c r="DE98" s="9">
        <v>0.69163493161031642</v>
      </c>
      <c r="DF98" s="16">
        <v>0</v>
      </c>
      <c r="DG98" s="16">
        <v>0</v>
      </c>
      <c r="DH98" s="16">
        <v>0</v>
      </c>
      <c r="DI98" s="16">
        <v>0</v>
      </c>
      <c r="DJ98" s="16">
        <v>0</v>
      </c>
      <c r="DK98" s="16">
        <v>0</v>
      </c>
      <c r="DL98" s="16">
        <v>0</v>
      </c>
      <c r="DM98" s="16">
        <v>0</v>
      </c>
      <c r="DN98" s="16">
        <v>1</v>
      </c>
      <c r="DO98" s="16">
        <v>0</v>
      </c>
      <c r="DP98" s="16">
        <v>0</v>
      </c>
      <c r="DQ98" s="16">
        <v>0</v>
      </c>
      <c r="DR98" s="16">
        <v>0</v>
      </c>
      <c r="DS98" s="16">
        <v>0</v>
      </c>
      <c r="DT98" s="16">
        <v>0</v>
      </c>
      <c r="DU98" s="16">
        <v>0</v>
      </c>
      <c r="DV98" s="16">
        <v>0</v>
      </c>
      <c r="DW98" s="16">
        <v>0</v>
      </c>
      <c r="DX98" s="16">
        <v>0</v>
      </c>
      <c r="DY98" s="16">
        <v>0</v>
      </c>
      <c r="DZ98" s="3" t="s">
        <v>399</v>
      </c>
      <c r="EA98" s="3" t="s">
        <v>92</v>
      </c>
      <c r="EB98" s="50">
        <v>56.798745054054052</v>
      </c>
      <c r="EC98" s="55">
        <v>56798745.054054052</v>
      </c>
      <c r="ED98" s="55">
        <v>58607050</v>
      </c>
      <c r="EE98" s="57">
        <v>30166356.908455737</v>
      </c>
      <c r="EF98" s="57">
        <v>28440693.091544259</v>
      </c>
      <c r="EG98" s="55">
        <v>23369560.000689652</v>
      </c>
      <c r="EH98" s="21">
        <v>3067700</v>
      </c>
      <c r="EI98" s="57">
        <v>1641219.5</v>
      </c>
      <c r="EJ98" s="57">
        <v>1426480.5</v>
      </c>
      <c r="EK98" s="59">
        <v>5.2</v>
      </c>
      <c r="EL98" s="60">
        <v>0.53500000000000003</v>
      </c>
      <c r="EM98" s="56">
        <v>0.46500000000000002</v>
      </c>
      <c r="EN98" s="30">
        <f t="shared" si="54"/>
        <v>2.7820000000000005</v>
      </c>
      <c r="EO98" s="30">
        <f t="shared" si="55"/>
        <v>2.4180000000000001</v>
      </c>
      <c r="EP98" s="57">
        <f t="shared" si="56"/>
        <v>28525137.408455737</v>
      </c>
      <c r="EQ98" s="57">
        <f t="shared" si="57"/>
        <v>27014212.591544259</v>
      </c>
      <c r="ER98" s="56">
        <f t="shared" si="58"/>
        <v>1.0559307368960447</v>
      </c>
      <c r="ES98" s="31">
        <v>90</v>
      </c>
      <c r="ET98" s="31">
        <v>0</v>
      </c>
      <c r="EU98" s="18">
        <v>0.5</v>
      </c>
      <c r="EV98" s="55">
        <v>0</v>
      </c>
      <c r="EW98" s="55">
        <v>0</v>
      </c>
      <c r="EX98" s="55">
        <v>0</v>
      </c>
      <c r="EY98" s="55">
        <v>0</v>
      </c>
      <c r="EZ98" s="31">
        <v>0</v>
      </c>
      <c r="FA98" s="31">
        <v>0</v>
      </c>
      <c r="FB98" s="31">
        <v>0</v>
      </c>
      <c r="FC98" s="31">
        <v>0</v>
      </c>
      <c r="FD98" s="31">
        <v>0</v>
      </c>
      <c r="FE98" s="61">
        <v>0.11399999999999999</v>
      </c>
      <c r="FF98" s="16">
        <v>0</v>
      </c>
      <c r="FG98" s="16">
        <v>0</v>
      </c>
      <c r="FH98" s="50">
        <v>0.1</v>
      </c>
      <c r="FI98" s="48">
        <f t="shared" si="39"/>
        <v>-2.3025850929940455</v>
      </c>
      <c r="FJ98" s="27">
        <v>0.77088864563660586</v>
      </c>
      <c r="FK98" s="27">
        <v>0.67055385358108421</v>
      </c>
      <c r="FL98" s="31">
        <v>9</v>
      </c>
      <c r="FM98" s="30">
        <v>1.7777777777777777</v>
      </c>
      <c r="FN98" s="30">
        <v>1</v>
      </c>
      <c r="FO98" s="31">
        <v>16</v>
      </c>
      <c r="FP98" s="31">
        <v>9</v>
      </c>
      <c r="FQ98" s="48">
        <v>0.80265502616216045</v>
      </c>
      <c r="FR98" s="48">
        <v>-0.24261985149285403</v>
      </c>
      <c r="FS98" s="48">
        <v>-0.45073931446671034</v>
      </c>
      <c r="FT98" s="48">
        <v>-0.41487416095503815</v>
      </c>
      <c r="FU98" s="48">
        <v>7.2995110565728424E-2</v>
      </c>
      <c r="FV98" s="31">
        <v>1.90830283255</v>
      </c>
      <c r="FW98" s="30">
        <v>2.0668370527894733</v>
      </c>
      <c r="FX98" s="31">
        <v>19.434129255500004</v>
      </c>
      <c r="FY98" s="31">
        <v>22.377969856666667</v>
      </c>
      <c r="FZ98" s="31">
        <v>23.032523977857142</v>
      </c>
      <c r="GA98" s="31"/>
      <c r="GB98" s="31"/>
      <c r="GC98" s="31">
        <v>21.737942324285719</v>
      </c>
      <c r="GD98" s="31">
        <v>33.674710653571424</v>
      </c>
      <c r="GE98" s="31">
        <v>55.412652977857142</v>
      </c>
      <c r="GF98" s="31">
        <v>12.762932583891716</v>
      </c>
      <c r="GG98" s="31">
        <v>80.751463409999999</v>
      </c>
      <c r="GH98" s="21">
        <v>3.7</v>
      </c>
      <c r="GI98" s="44">
        <v>0.23888147231190232</v>
      </c>
    </row>
    <row r="99" spans="1:191" ht="14" customHeight="1" x14ac:dyDescent="0.15">
      <c r="A99" s="16" t="s">
        <v>483</v>
      </c>
      <c r="B99" s="21" t="s">
        <v>810</v>
      </c>
      <c r="C99" s="33">
        <v>2.2567567567567566</v>
      </c>
      <c r="D99" s="20">
        <v>2.5</v>
      </c>
      <c r="E99" s="20">
        <v>2.5</v>
      </c>
      <c r="F99" s="20">
        <v>2.5</v>
      </c>
      <c r="G99" s="20">
        <v>2.5</v>
      </c>
      <c r="H99" s="31">
        <v>9.5749999999999993</v>
      </c>
      <c r="I99" s="31">
        <v>9.5526315789473681</v>
      </c>
      <c r="J99" s="31">
        <v>9</v>
      </c>
      <c r="K99" s="31">
        <v>9</v>
      </c>
      <c r="L99" s="31">
        <v>9</v>
      </c>
      <c r="M99" s="31">
        <v>9</v>
      </c>
      <c r="N99" s="31">
        <v>3.4857142857142853</v>
      </c>
      <c r="O99" s="21">
        <v>36</v>
      </c>
      <c r="P99" s="55">
        <v>7778.2839436000004</v>
      </c>
      <c r="Q99" s="57">
        <v>8446.3849663000001</v>
      </c>
      <c r="R99" s="57">
        <v>7660.0692964</v>
      </c>
      <c r="S99" s="57">
        <v>8108.2873049</v>
      </c>
      <c r="T99" s="57">
        <v>5932.9906279999996</v>
      </c>
      <c r="U99" s="57">
        <v>7027.4444450000001</v>
      </c>
      <c r="V99" s="55">
        <v>7532.8630108763155</v>
      </c>
      <c r="W99" s="50">
        <v>1.1350244780784062</v>
      </c>
      <c r="X99" s="31">
        <v>-7.708919952242993E-2</v>
      </c>
      <c r="Y99" s="17">
        <v>17.485714285714284</v>
      </c>
      <c r="Z99" s="31">
        <v>15.503861424999998</v>
      </c>
      <c r="AA99" s="26">
        <v>45.5</v>
      </c>
      <c r="AB99" s="49">
        <v>9.5488510000000006E-3</v>
      </c>
      <c r="AC99" s="49">
        <v>9.5488510000000006E-3</v>
      </c>
      <c r="AD99" s="48">
        <v>2.868175252513514</v>
      </c>
      <c r="AE99" s="48">
        <v>2.868175252513514</v>
      </c>
      <c r="AF99" s="55">
        <v>369</v>
      </c>
      <c r="AG99" s="55">
        <f t="shared" si="38"/>
        <v>369000</v>
      </c>
      <c r="AH99" s="50">
        <v>0.15615260033379161</v>
      </c>
      <c r="AI99" s="39">
        <v>0</v>
      </c>
      <c r="AJ99" s="39">
        <v>0</v>
      </c>
      <c r="AK99" s="39">
        <v>0</v>
      </c>
      <c r="AL99" s="39">
        <v>0</v>
      </c>
      <c r="AM99" s="40">
        <v>2803.6092719304147</v>
      </c>
      <c r="AN99" s="40">
        <v>1170.8929080445505</v>
      </c>
      <c r="AO99" s="41">
        <v>978.72108446100754</v>
      </c>
      <c r="AP99" s="39">
        <f>AVERAGE(AV99,AK99,AN99)</f>
        <v>391.36625443492221</v>
      </c>
      <c r="AQ99" s="40">
        <v>2803.6092719304147</v>
      </c>
      <c r="AR99" s="40">
        <v>1170.8929080445505</v>
      </c>
      <c r="AS99" s="41">
        <v>978.72108446100754</v>
      </c>
      <c r="AT99" s="39">
        <f>AVERAGE(AI99,AO99,AR99)</f>
        <v>716.53799750185271</v>
      </c>
      <c r="AU99" s="39">
        <v>3</v>
      </c>
      <c r="AV99" s="48">
        <v>3.2058552602162158</v>
      </c>
      <c r="AW99" s="55">
        <f t="shared" si="52"/>
        <v>0</v>
      </c>
      <c r="AX99" s="48">
        <v>3.2058552602162158</v>
      </c>
      <c r="AY99" s="48">
        <v>13.517635506837838</v>
      </c>
      <c r="AZ99" s="48">
        <v>16.723490767054052</v>
      </c>
      <c r="BA99" s="56">
        <v>0.43496240413928561</v>
      </c>
      <c r="BB99" s="31">
        <f t="shared" si="53"/>
        <v>1.3944265113062202</v>
      </c>
      <c r="BC99" s="31">
        <f t="shared" si="53"/>
        <v>5.8796632383327561</v>
      </c>
      <c r="BD99" s="31">
        <f t="shared" si="53"/>
        <v>7.2740897496389758</v>
      </c>
      <c r="BE99" s="31">
        <v>10.14226500215249</v>
      </c>
      <c r="BF99" s="49">
        <v>3.2331406E-2</v>
      </c>
      <c r="BG99" s="49">
        <v>3.2331406E-2</v>
      </c>
      <c r="BH99" s="49">
        <v>0.1368</v>
      </c>
      <c r="BI99" s="49">
        <v>4.1880257999999997E-2</v>
      </c>
      <c r="BJ99" s="49">
        <v>4.1880257999999997E-2</v>
      </c>
      <c r="BK99" s="16">
        <v>1</v>
      </c>
      <c r="BL99" s="50">
        <v>68.2</v>
      </c>
      <c r="BM99" s="16">
        <v>103.30000000000003</v>
      </c>
      <c r="BN99" s="50">
        <v>43.714264537888006</v>
      </c>
      <c r="BO99" s="9"/>
      <c r="BP99" s="9">
        <v>0.60299999999999998</v>
      </c>
      <c r="BQ99" s="53">
        <v>0.63791708800000002</v>
      </c>
      <c r="BR99" s="6">
        <v>84</v>
      </c>
      <c r="BS99" s="11">
        <v>80</v>
      </c>
      <c r="BT99" s="48">
        <v>51.066310088435323</v>
      </c>
      <c r="BU99" s="56">
        <v>1.05</v>
      </c>
      <c r="BV99" s="16">
        <v>35</v>
      </c>
      <c r="BW99" s="16">
        <v>32</v>
      </c>
      <c r="BX99" s="16">
        <v>33</v>
      </c>
      <c r="BY99" s="16">
        <v>34</v>
      </c>
      <c r="BZ99" s="16">
        <v>31</v>
      </c>
      <c r="CA99" s="16">
        <v>33</v>
      </c>
      <c r="CB99" s="16">
        <v>34</v>
      </c>
      <c r="CC99" s="16">
        <v>30</v>
      </c>
      <c r="CD99" s="16">
        <v>32</v>
      </c>
      <c r="CE99" s="16">
        <v>33</v>
      </c>
      <c r="CF99" s="16">
        <v>30</v>
      </c>
      <c r="CG99" s="16">
        <v>31</v>
      </c>
      <c r="CH99" s="16">
        <v>32</v>
      </c>
      <c r="CI99" s="16">
        <v>29</v>
      </c>
      <c r="CJ99" s="16">
        <v>31</v>
      </c>
      <c r="CK99" s="49">
        <v>0.90625</v>
      </c>
      <c r="CL99" s="54">
        <v>0.97159619902551442</v>
      </c>
      <c r="CM99" s="56">
        <v>1.0991647699029381</v>
      </c>
      <c r="CN99" s="56">
        <v>1.0224114417884338</v>
      </c>
      <c r="CO99" s="6">
        <v>170</v>
      </c>
      <c r="CP99" s="14">
        <v>170</v>
      </c>
      <c r="CQ99" s="14">
        <v>89</v>
      </c>
      <c r="CR99" s="4">
        <v>77.3</v>
      </c>
      <c r="CS99" s="7">
        <v>69</v>
      </c>
      <c r="CT99" s="6">
        <v>91</v>
      </c>
      <c r="CU99" s="6">
        <v>97</v>
      </c>
      <c r="CV99" s="9">
        <v>1.1265508684863523</v>
      </c>
      <c r="CW99" s="13">
        <v>74</v>
      </c>
      <c r="CX99" s="13">
        <v>71.08</v>
      </c>
      <c r="CY99" s="9">
        <v>1.0410804727068093</v>
      </c>
      <c r="CZ99" s="34">
        <v>11</v>
      </c>
      <c r="DA99" s="9">
        <f>DB99/(100-DB99)</f>
        <v>0.15713955102985419</v>
      </c>
      <c r="DB99" s="13">
        <v>13.58</v>
      </c>
      <c r="DC99" s="13">
        <v>62.249000000000002</v>
      </c>
      <c r="DD99" s="13">
        <v>78.372060000000005</v>
      </c>
      <c r="DE99" s="9">
        <v>0.79427540886382209</v>
      </c>
      <c r="DF99" s="16">
        <v>0</v>
      </c>
      <c r="DG99" s="16">
        <v>0</v>
      </c>
      <c r="DH99" s="16">
        <v>1</v>
      </c>
      <c r="DI99" s="16">
        <v>0</v>
      </c>
      <c r="DJ99" s="16">
        <v>0</v>
      </c>
      <c r="DK99" s="16">
        <v>0</v>
      </c>
      <c r="DL99" s="16">
        <v>0</v>
      </c>
      <c r="DM99" s="16">
        <v>0</v>
      </c>
      <c r="DN99" s="16">
        <v>0</v>
      </c>
      <c r="DO99" s="16">
        <v>0</v>
      </c>
      <c r="DP99" s="16">
        <v>0</v>
      </c>
      <c r="DQ99" s="16">
        <v>0</v>
      </c>
      <c r="DR99" s="16">
        <v>0</v>
      </c>
      <c r="DS99" s="16">
        <v>0</v>
      </c>
      <c r="DT99" s="16">
        <v>0</v>
      </c>
      <c r="DU99" s="16">
        <v>0</v>
      </c>
      <c r="DV99" s="16">
        <v>1</v>
      </c>
      <c r="DW99" s="16">
        <v>0</v>
      </c>
      <c r="DX99" s="16">
        <v>0</v>
      </c>
      <c r="DY99" s="16">
        <v>0</v>
      </c>
      <c r="DZ99" s="3" t="s">
        <v>401</v>
      </c>
      <c r="EA99" s="3" t="s">
        <v>7</v>
      </c>
      <c r="EB99" s="50">
        <v>2.3630730401621625</v>
      </c>
      <c r="EC99" s="55">
        <v>2363073.0401621624</v>
      </c>
      <c r="ED99" s="55">
        <v>2650400</v>
      </c>
      <c r="EE99" s="57">
        <v>1352404.1455664001</v>
      </c>
      <c r="EF99" s="57">
        <v>1297995.8544336001</v>
      </c>
      <c r="EG99" s="55">
        <v>1133688.0149068967</v>
      </c>
      <c r="EH99" s="21">
        <v>27200</v>
      </c>
      <c r="EI99" s="57">
        <v>13436.8</v>
      </c>
      <c r="EJ99" s="57">
        <v>13763.2</v>
      </c>
      <c r="EK99" s="59">
        <v>1</v>
      </c>
      <c r="EL99" s="60">
        <v>0.49399999999999999</v>
      </c>
      <c r="EM99" s="56">
        <v>0.50600000000000001</v>
      </c>
      <c r="EN99" s="30">
        <f t="shared" si="54"/>
        <v>0.49399999999999999</v>
      </c>
      <c r="EO99" s="30">
        <f t="shared" si="55"/>
        <v>0.50600000000000001</v>
      </c>
      <c r="EP99" s="57">
        <f t="shared" si="56"/>
        <v>1338967.3455664001</v>
      </c>
      <c r="EQ99" s="57">
        <f t="shared" si="57"/>
        <v>1284232.6544336001</v>
      </c>
      <c r="ER99" s="56">
        <f t="shared" si="58"/>
        <v>1.0426205414913237</v>
      </c>
      <c r="ES99" s="31">
        <v>65.100000000000009</v>
      </c>
      <c r="ET99" s="31">
        <v>0</v>
      </c>
      <c r="EU99" s="18">
        <v>0.05</v>
      </c>
      <c r="EV99" s="55">
        <v>0</v>
      </c>
      <c r="EW99" s="55">
        <v>0</v>
      </c>
      <c r="EX99" s="55">
        <v>0</v>
      </c>
      <c r="EY99" s="55">
        <v>0</v>
      </c>
      <c r="EZ99" s="31">
        <v>0</v>
      </c>
      <c r="FA99" s="31">
        <v>0</v>
      </c>
      <c r="FB99" s="31">
        <v>0</v>
      </c>
      <c r="FC99" s="31">
        <v>14.2</v>
      </c>
      <c r="FD99" s="31">
        <v>20.9</v>
      </c>
      <c r="FE99" s="61">
        <v>0.42400000000000004</v>
      </c>
      <c r="FF99" s="16">
        <v>1</v>
      </c>
      <c r="FG99" s="16">
        <v>1000</v>
      </c>
      <c r="FH99" s="50">
        <v>423.17777868236203</v>
      </c>
      <c r="FI99" s="48">
        <f t="shared" si="39"/>
        <v>6.0477923713260955</v>
      </c>
      <c r="FJ99" s="27">
        <v>-0.19863357375472976</v>
      </c>
      <c r="FK99" s="27">
        <v>-0.23336895665125076</v>
      </c>
      <c r="FL99" s="31">
        <v>0.1</v>
      </c>
      <c r="FM99" s="30">
        <v>0</v>
      </c>
      <c r="FN99" s="30">
        <v>0</v>
      </c>
      <c r="FO99" s="31">
        <v>0.1</v>
      </c>
      <c r="FP99" s="31">
        <v>0.1</v>
      </c>
      <c r="FQ99" s="48">
        <v>-0.87197484896912758</v>
      </c>
      <c r="FR99" s="48">
        <v>0.72099727080968612</v>
      </c>
      <c r="FS99" s="48">
        <v>0.7277666967310078</v>
      </c>
      <c r="FT99" s="48">
        <v>0.63460134868262663</v>
      </c>
      <c r="FU99" s="48">
        <v>0.19560430212058844</v>
      </c>
      <c r="FV99" s="31">
        <v>0.62199427799999996</v>
      </c>
      <c r="FW99" s="30">
        <v>0.25911382168421054</v>
      </c>
      <c r="FX99" s="31">
        <v>13.455802459473682</v>
      </c>
      <c r="FY99" s="31">
        <v>25.604713055000001</v>
      </c>
      <c r="FZ99" s="31">
        <v>25.604713055000001</v>
      </c>
      <c r="GA99" s="31">
        <v>1.7616808159999999</v>
      </c>
      <c r="GB99" s="31">
        <v>7.5341243696666673</v>
      </c>
      <c r="GC99" s="31">
        <v>30.093474643333337</v>
      </c>
      <c r="GD99" s="31">
        <v>31.579711630000006</v>
      </c>
      <c r="GE99" s="31">
        <v>61.673186273333343</v>
      </c>
      <c r="GF99" s="31">
        <v>15.791242377162652</v>
      </c>
      <c r="GG99" s="31">
        <v>71.244219509999994</v>
      </c>
      <c r="GH99" s="21">
        <v>26.2</v>
      </c>
      <c r="GI99" s="44">
        <v>-0.40601304633378044</v>
      </c>
    </row>
    <row r="100" spans="1:191" ht="14" customHeight="1" x14ac:dyDescent="0.15">
      <c r="A100" s="16" t="s">
        <v>435</v>
      </c>
      <c r="B100" s="21" t="s">
        <v>811</v>
      </c>
      <c r="C100" s="33">
        <v>1.3918918918918919</v>
      </c>
      <c r="D100" s="20">
        <v>1.5</v>
      </c>
      <c r="E100" s="20">
        <v>1.5</v>
      </c>
      <c r="F100" s="20">
        <v>1.5</v>
      </c>
      <c r="G100" s="20">
        <v>1.5</v>
      </c>
      <c r="H100" s="31">
        <v>10</v>
      </c>
      <c r="I100" s="31">
        <v>10</v>
      </c>
      <c r="J100" s="31">
        <v>10</v>
      </c>
      <c r="K100" s="31">
        <v>10</v>
      </c>
      <c r="L100" s="31">
        <v>10</v>
      </c>
      <c r="M100" s="31">
        <v>10</v>
      </c>
      <c r="N100" s="31">
        <v>4.5750000000000002</v>
      </c>
      <c r="O100" s="21">
        <v>93</v>
      </c>
      <c r="P100" s="55">
        <v>13856.443359999999</v>
      </c>
      <c r="Q100" s="57">
        <v>15262.861403000001</v>
      </c>
      <c r="R100" s="57">
        <v>26384.614968999998</v>
      </c>
      <c r="S100" s="57">
        <v>29780.303358000001</v>
      </c>
      <c r="T100" s="57">
        <v>25946.251059999999</v>
      </c>
      <c r="U100" s="57">
        <v>30310.340560000001</v>
      </c>
      <c r="V100" s="55">
        <v>23180.776541184212</v>
      </c>
      <c r="W100" s="50">
        <v>1.0418013217283448</v>
      </c>
      <c r="X100" s="31">
        <v>2.005850743771481</v>
      </c>
      <c r="Y100" s="17">
        <v>29.112500000000001</v>
      </c>
      <c r="Z100" s="31">
        <v>14.413905978499999</v>
      </c>
      <c r="AA100" s="26">
        <v>24.9</v>
      </c>
      <c r="AB100" s="49">
        <v>0</v>
      </c>
      <c r="AC100" s="49">
        <v>1E-3</v>
      </c>
      <c r="AD100" s="48"/>
      <c r="AE100" s="49">
        <v>1E-3</v>
      </c>
      <c r="AF100" s="55">
        <v>71517.277777777781</v>
      </c>
      <c r="AG100" s="55">
        <f t="shared" si="38"/>
        <v>71517277.777777776</v>
      </c>
      <c r="AH100" s="50">
        <v>0.58849196868675346</v>
      </c>
      <c r="AI100" s="39">
        <v>18.727075678963988</v>
      </c>
      <c r="AJ100" s="39">
        <v>20.727685446378285</v>
      </c>
      <c r="AK100" s="39">
        <v>45.049041048199442</v>
      </c>
      <c r="AL100" s="39">
        <v>28.167934057847237</v>
      </c>
      <c r="AM100" s="40">
        <v>2.0661414585059901</v>
      </c>
      <c r="AN100" s="40">
        <v>0.47908216804222414</v>
      </c>
      <c r="AO100" s="41">
        <v>1.8974879627093255</v>
      </c>
      <c r="AP100" s="39">
        <f>AVERAGE(AV100,AK100,AN100)</f>
        <v>15.337324409152629</v>
      </c>
      <c r="AQ100" s="40">
        <v>20.793217137469977</v>
      </c>
      <c r="AR100" s="40">
        <v>21.20676761442051</v>
      </c>
      <c r="AS100" s="41">
        <v>46.946529010908769</v>
      </c>
      <c r="AT100" s="39">
        <f>AVERAGE(AI100,AO100,AR100)</f>
        <v>13.943777085364607</v>
      </c>
      <c r="AU100" s="39">
        <v>3</v>
      </c>
      <c r="AV100" s="48">
        <v>0.48385001121621612</v>
      </c>
      <c r="AW100" s="55">
        <f t="shared" si="52"/>
        <v>0</v>
      </c>
      <c r="AX100" s="48">
        <v>0.48385001121621612</v>
      </c>
      <c r="AY100" s="48">
        <v>1.2738418714324329</v>
      </c>
      <c r="AZ100" s="48">
        <v>1.757691882648649</v>
      </c>
      <c r="BA100" s="56">
        <v>0.12035570618947367</v>
      </c>
      <c r="BB100" s="31">
        <f t="shared" si="53"/>
        <v>5.8234109789712447E-2</v>
      </c>
      <c r="BC100" s="31">
        <f t="shared" si="53"/>
        <v>0.15331413800997118</v>
      </c>
      <c r="BD100" s="31">
        <f t="shared" si="53"/>
        <v>0.21154824779968362</v>
      </c>
      <c r="BE100" s="31">
        <v>0.21154824779968362</v>
      </c>
      <c r="BF100" s="49">
        <v>3.200544E-3</v>
      </c>
      <c r="BG100" s="49">
        <v>3.200544E-3</v>
      </c>
      <c r="BH100" s="49">
        <v>6.4000000000000003E-3</v>
      </c>
      <c r="BI100" s="49">
        <v>3.200544E-3</v>
      </c>
      <c r="BJ100" s="49">
        <v>3.200544E-3</v>
      </c>
      <c r="BK100" s="16">
        <v>0</v>
      </c>
      <c r="BL100" s="50">
        <v>240.9</v>
      </c>
      <c r="BM100" s="16"/>
      <c r="BN100" s="50">
        <v>0</v>
      </c>
      <c r="BO100" s="9">
        <v>0.56699999999999995</v>
      </c>
      <c r="BP100" s="9"/>
      <c r="BQ100" s="53">
        <v>0.27282795799999998</v>
      </c>
      <c r="BR100" s="6">
        <v>12</v>
      </c>
      <c r="BS100" s="11">
        <v>11</v>
      </c>
      <c r="BT100" s="48">
        <v>50.953811501662322</v>
      </c>
      <c r="BU100" s="56">
        <v>1.056</v>
      </c>
      <c r="BV100" s="16">
        <v>7</v>
      </c>
      <c r="BW100" s="16">
        <v>6</v>
      </c>
      <c r="BX100" s="16">
        <v>6</v>
      </c>
      <c r="BY100" s="16">
        <v>6</v>
      </c>
      <c r="BZ100" s="16">
        <v>5</v>
      </c>
      <c r="CA100" s="16">
        <v>6</v>
      </c>
      <c r="CB100" s="16">
        <v>5</v>
      </c>
      <c r="CC100" s="16">
        <v>4</v>
      </c>
      <c r="CD100" s="16">
        <v>5</v>
      </c>
      <c r="CE100" s="16">
        <v>4</v>
      </c>
      <c r="CF100" s="16">
        <v>3</v>
      </c>
      <c r="CG100" s="16">
        <v>4</v>
      </c>
      <c r="CH100" s="16">
        <v>4</v>
      </c>
      <c r="CI100" s="16">
        <v>3</v>
      </c>
      <c r="CJ100" s="16">
        <v>3</v>
      </c>
      <c r="CK100" s="49">
        <v>0.75</v>
      </c>
      <c r="CL100" s="54">
        <v>0.79248125036057815</v>
      </c>
      <c r="CM100" s="56">
        <v>1.0877456042323854</v>
      </c>
      <c r="CN100" s="56">
        <v>1.019275787200117</v>
      </c>
      <c r="CO100" s="6">
        <v>6</v>
      </c>
      <c r="CP100" s="14"/>
      <c r="CQ100" s="14"/>
      <c r="CR100" s="4"/>
      <c r="CS100" s="7">
        <v>54.3</v>
      </c>
      <c r="CT100" s="6"/>
      <c r="CU100" s="6">
        <v>100</v>
      </c>
      <c r="CV100" s="9"/>
      <c r="CW100" s="13">
        <v>80</v>
      </c>
      <c r="CX100" s="13">
        <v>82.29</v>
      </c>
      <c r="CY100" s="9">
        <v>0.97217158828533223</v>
      </c>
      <c r="CZ100" s="34">
        <v>12</v>
      </c>
      <c r="DA100" s="9">
        <f>DB100/(100-DB100)</f>
        <v>0.14064104026462873</v>
      </c>
      <c r="DB100" s="13">
        <v>12.33</v>
      </c>
      <c r="DC100" s="13">
        <v>62.127740000000003</v>
      </c>
      <c r="DD100" s="13">
        <v>85.17313</v>
      </c>
      <c r="DE100" s="9">
        <v>0.72942887034913484</v>
      </c>
      <c r="DF100" s="16">
        <v>0</v>
      </c>
      <c r="DG100" s="16">
        <v>0</v>
      </c>
      <c r="DH100" s="16">
        <v>0</v>
      </c>
      <c r="DI100" s="16">
        <v>0</v>
      </c>
      <c r="DJ100" s="16">
        <v>0</v>
      </c>
      <c r="DK100" s="16">
        <v>0</v>
      </c>
      <c r="DL100" s="16">
        <v>0</v>
      </c>
      <c r="DM100" s="16">
        <v>0</v>
      </c>
      <c r="DN100" s="16">
        <v>1</v>
      </c>
      <c r="DO100" s="16">
        <v>0</v>
      </c>
      <c r="DP100" s="16">
        <v>0</v>
      </c>
      <c r="DQ100" s="16">
        <v>0</v>
      </c>
      <c r="DR100" s="16">
        <v>0</v>
      </c>
      <c r="DS100" s="16">
        <v>0</v>
      </c>
      <c r="DT100" s="16">
        <v>0</v>
      </c>
      <c r="DU100" s="16">
        <v>0</v>
      </c>
      <c r="DV100" s="16">
        <v>0</v>
      </c>
      <c r="DW100" s="16">
        <v>0</v>
      </c>
      <c r="DX100" s="16">
        <v>0</v>
      </c>
      <c r="DY100" s="16">
        <v>0</v>
      </c>
      <c r="DZ100" s="3" t="s">
        <v>399</v>
      </c>
      <c r="EA100" s="3" t="s">
        <v>77</v>
      </c>
      <c r="EB100" s="50">
        <v>121.5263445945946</v>
      </c>
      <c r="EC100" s="55">
        <v>121526344.5945946</v>
      </c>
      <c r="ED100" s="55">
        <v>127773000</v>
      </c>
      <c r="EE100" s="57">
        <v>65421161.135983802</v>
      </c>
      <c r="EF100" s="57">
        <v>62351838.864016198</v>
      </c>
      <c r="EG100" s="55">
        <v>64242761.993448272</v>
      </c>
      <c r="EH100" s="21">
        <v>1998900</v>
      </c>
      <c r="EI100" s="57">
        <v>1079406</v>
      </c>
      <c r="EJ100" s="57">
        <v>919494</v>
      </c>
      <c r="EK100" s="59">
        <v>1.6</v>
      </c>
      <c r="EL100" s="60">
        <v>0.54</v>
      </c>
      <c r="EM100" s="56">
        <v>0.46</v>
      </c>
      <c r="EN100" s="30">
        <f t="shared" si="54"/>
        <v>0.8640000000000001</v>
      </c>
      <c r="EO100" s="30">
        <f t="shared" si="55"/>
        <v>0.7360000000000001</v>
      </c>
      <c r="EP100" s="57">
        <f t="shared" si="56"/>
        <v>64341755.135983802</v>
      </c>
      <c r="EQ100" s="57">
        <f t="shared" si="57"/>
        <v>61432344.864016198</v>
      </c>
      <c r="ER100" s="56">
        <f t="shared" si="58"/>
        <v>1.0473595835940781</v>
      </c>
      <c r="ES100" s="31">
        <v>0</v>
      </c>
      <c r="ET100" s="31">
        <v>0</v>
      </c>
      <c r="EU100" s="18">
        <v>0.1</v>
      </c>
      <c r="EV100" s="55">
        <v>0</v>
      </c>
      <c r="EW100" s="55">
        <v>0</v>
      </c>
      <c r="EX100" s="55">
        <v>0</v>
      </c>
      <c r="EY100" s="55">
        <v>0</v>
      </c>
      <c r="EZ100" s="31">
        <v>0</v>
      </c>
      <c r="FA100" s="31">
        <v>84</v>
      </c>
      <c r="FB100" s="31">
        <v>0</v>
      </c>
      <c r="FC100" s="31">
        <v>0</v>
      </c>
      <c r="FD100" s="31">
        <v>0</v>
      </c>
      <c r="FE100" s="61">
        <v>1.4000000000000012E-2</v>
      </c>
      <c r="FF100" s="16">
        <v>0</v>
      </c>
      <c r="FG100" s="16">
        <v>0</v>
      </c>
      <c r="FH100" s="50">
        <v>0.1</v>
      </c>
      <c r="FI100" s="48">
        <f t="shared" si="39"/>
        <v>-2.3025850929940455</v>
      </c>
      <c r="FJ100" s="27">
        <v>1.0428201437580475</v>
      </c>
      <c r="FK100" s="27">
        <v>1.0118588081697437</v>
      </c>
      <c r="FL100" s="31">
        <v>2</v>
      </c>
      <c r="FM100" s="30">
        <v>1.5</v>
      </c>
      <c r="FN100" s="30">
        <v>1</v>
      </c>
      <c r="FO100" s="31">
        <v>3</v>
      </c>
      <c r="FP100" s="31">
        <v>2</v>
      </c>
      <c r="FQ100" s="48">
        <v>0.80265502616216045</v>
      </c>
      <c r="FR100" s="48">
        <v>0.51528125593611018</v>
      </c>
      <c r="FS100" s="48">
        <v>0.5128190594685309</v>
      </c>
      <c r="FT100" s="48">
        <v>0.41055601516447343</v>
      </c>
      <c r="FU100" s="48">
        <v>0.65063403298020372</v>
      </c>
      <c r="FV100" s="31">
        <v>0.97027040180000024</v>
      </c>
      <c r="FW100" s="30">
        <v>0.37353030278947363</v>
      </c>
      <c r="FX100" s="31">
        <v>16.416238995499999</v>
      </c>
      <c r="FY100" s="31"/>
      <c r="FZ100" s="31">
        <v>12.770497307500001</v>
      </c>
      <c r="GA100" s="31"/>
      <c r="GB100" s="31">
        <v>1.19897236025</v>
      </c>
      <c r="GC100" s="31">
        <v>14.2973239625</v>
      </c>
      <c r="GD100" s="31">
        <v>45.309938272499998</v>
      </c>
      <c r="GE100" s="31">
        <v>59.607262235</v>
      </c>
      <c r="GF100" s="31">
        <v>7.6121438187951407</v>
      </c>
      <c r="GG100" s="31">
        <v>81.925121950000005</v>
      </c>
      <c r="GH100" s="21">
        <v>2.8</v>
      </c>
      <c r="GI100" s="44">
        <v>1.2895534057065419</v>
      </c>
    </row>
    <row r="101" spans="1:191" ht="14" customHeight="1" x14ac:dyDescent="0.15">
      <c r="A101" s="16" t="s">
        <v>463</v>
      </c>
      <c r="B101" s="21" t="s">
        <v>812</v>
      </c>
      <c r="C101" s="33">
        <v>5</v>
      </c>
      <c r="D101" s="20">
        <v>4.8</v>
      </c>
      <c r="E101" s="20">
        <v>5</v>
      </c>
      <c r="F101" s="20">
        <v>5.25</v>
      </c>
      <c r="G101" s="20">
        <v>5.5</v>
      </c>
      <c r="H101" s="31">
        <v>-5.8</v>
      </c>
      <c r="I101" s="31">
        <v>-5.6315789473684212</v>
      </c>
      <c r="J101" s="31">
        <v>-2.6</v>
      </c>
      <c r="K101" s="31">
        <v>-3</v>
      </c>
      <c r="L101" s="31">
        <v>-3</v>
      </c>
      <c r="M101" s="31">
        <v>-3</v>
      </c>
      <c r="N101" s="31">
        <v>5.18</v>
      </c>
      <c r="O101" s="21">
        <v>0</v>
      </c>
      <c r="P101" s="55">
        <v>4682.1069955000003</v>
      </c>
      <c r="Q101" s="57">
        <v>4604.4204321999996</v>
      </c>
      <c r="R101" s="57">
        <v>4607.3399767999999</v>
      </c>
      <c r="S101" s="57">
        <v>4762.1752092999996</v>
      </c>
      <c r="T101" s="57">
        <v>3303.124397</v>
      </c>
      <c r="U101" s="57">
        <v>4348.2385670000003</v>
      </c>
      <c r="V101" s="55">
        <v>4909.6817831289491</v>
      </c>
      <c r="W101" s="50">
        <v>1.8495768357138251</v>
      </c>
      <c r="X101" s="31">
        <v>0.32856949655953371</v>
      </c>
      <c r="Y101" s="17">
        <v>21.7</v>
      </c>
      <c r="Z101" s="31">
        <v>11.421391712375</v>
      </c>
      <c r="AA101" s="26">
        <v>37.700000000000003</v>
      </c>
      <c r="AB101" s="49">
        <v>3.1345043000000003E-2</v>
      </c>
      <c r="AC101" s="49">
        <v>3.1345043000000003E-2</v>
      </c>
      <c r="AD101" s="48">
        <v>13.010283104270279</v>
      </c>
      <c r="AE101" s="48">
        <v>13.010283104270279</v>
      </c>
      <c r="AF101" s="55">
        <v>131.66666666666666</v>
      </c>
      <c r="AG101" s="55">
        <f t="shared" ref="AG101:AG109" si="59">AF101*1000</f>
        <v>131666.66666666666</v>
      </c>
      <c r="AH101" s="50">
        <v>3.7707255925635175E-2</v>
      </c>
      <c r="AI101" s="39">
        <v>5.365126130805419</v>
      </c>
      <c r="AJ101" s="39">
        <v>51.571736407148137</v>
      </c>
      <c r="AK101" s="39">
        <v>73.586781459363394</v>
      </c>
      <c r="AL101" s="39">
        <v>43.507881332438984</v>
      </c>
      <c r="AM101" s="40">
        <v>0</v>
      </c>
      <c r="AN101" s="40">
        <v>0</v>
      </c>
      <c r="AO101" s="41">
        <v>0</v>
      </c>
      <c r="AP101" s="39">
        <f>AVERAGE(AV101,AK101,AN101)</f>
        <v>24.599203705959226</v>
      </c>
      <c r="AQ101" s="40">
        <v>5.365126130805419</v>
      </c>
      <c r="AR101" s="40">
        <v>51.571736407148137</v>
      </c>
      <c r="AS101" s="41">
        <v>73.586781459363394</v>
      </c>
      <c r="AT101" s="39">
        <f>AVERAGE(AI101,AO101,AR101)</f>
        <v>18.978954179317853</v>
      </c>
      <c r="AU101" s="39">
        <v>3</v>
      </c>
      <c r="AV101" s="48">
        <v>0.21082965851428567</v>
      </c>
      <c r="AW101" s="55">
        <f t="shared" si="52"/>
        <v>0</v>
      </c>
      <c r="AX101" s="48">
        <v>0.21082965851428567</v>
      </c>
      <c r="AY101" s="48">
        <v>29.609444065583325</v>
      </c>
      <c r="AZ101" s="48">
        <v>29.820273724097611</v>
      </c>
      <c r="BA101" s="56">
        <v>0.45101019746176485</v>
      </c>
      <c r="BB101" s="31">
        <f t="shared" si="53"/>
        <v>9.5086325917324438E-2</v>
      </c>
      <c r="BC101" s="31">
        <f t="shared" si="53"/>
        <v>13.354161214751818</v>
      </c>
      <c r="BD101" s="31">
        <f t="shared" si="53"/>
        <v>13.449247540669141</v>
      </c>
      <c r="BE101" s="31">
        <v>26.45953064493942</v>
      </c>
      <c r="BF101" s="49">
        <v>0</v>
      </c>
      <c r="BG101" s="49">
        <v>9.9999999999999995E-7</v>
      </c>
      <c r="BH101" s="49">
        <v>8.9800000000000005E-2</v>
      </c>
      <c r="BI101" s="49">
        <v>3.1345043000000003E-2</v>
      </c>
      <c r="BJ101" s="49">
        <v>3.1345043000000003E-2</v>
      </c>
      <c r="BK101" s="16">
        <v>1</v>
      </c>
      <c r="BL101" s="50">
        <v>4412.8</v>
      </c>
      <c r="BM101" s="16">
        <v>6891.7000000000007</v>
      </c>
      <c r="BN101" s="50">
        <v>1973.6741442736709</v>
      </c>
      <c r="BO101" s="9"/>
      <c r="BP101" s="9">
        <v>0.61399999999999999</v>
      </c>
      <c r="BQ101" s="53">
        <v>0.61642739400000002</v>
      </c>
      <c r="BR101" s="6">
        <v>76</v>
      </c>
      <c r="BS101" s="11">
        <v>82</v>
      </c>
      <c r="BT101" s="48">
        <v>48.269451606234618</v>
      </c>
      <c r="BU101" s="56">
        <v>1.05</v>
      </c>
      <c r="BV101" s="16">
        <v>37</v>
      </c>
      <c r="BW101" s="16">
        <v>38</v>
      </c>
      <c r="BX101" s="16">
        <v>38</v>
      </c>
      <c r="BY101" s="16">
        <v>34</v>
      </c>
      <c r="BZ101" s="16">
        <v>36</v>
      </c>
      <c r="CA101" s="16">
        <v>35</v>
      </c>
      <c r="CB101" s="16">
        <v>27</v>
      </c>
      <c r="CC101" s="16">
        <v>28</v>
      </c>
      <c r="CD101" s="16">
        <v>27</v>
      </c>
      <c r="CE101" s="16">
        <v>22</v>
      </c>
      <c r="CF101" s="16">
        <v>23</v>
      </c>
      <c r="CG101" s="16">
        <v>22</v>
      </c>
      <c r="CH101" s="16">
        <v>19</v>
      </c>
      <c r="CI101" s="16">
        <v>20</v>
      </c>
      <c r="CJ101" s="16">
        <v>20</v>
      </c>
      <c r="CK101" s="49">
        <v>1.0526315789473684</v>
      </c>
      <c r="CL101" s="54">
        <v>1.017420396466179</v>
      </c>
      <c r="CM101" s="56">
        <v>1.0499671425442147</v>
      </c>
      <c r="CN101" s="56">
        <v>1.0114741157349385</v>
      </c>
      <c r="CO101" s="6">
        <v>62</v>
      </c>
      <c r="CP101" s="14">
        <v>62</v>
      </c>
      <c r="CQ101" s="14">
        <v>59</v>
      </c>
      <c r="CR101" s="4">
        <v>24.5</v>
      </c>
      <c r="CS101" s="7">
        <v>57.1</v>
      </c>
      <c r="CT101" s="6">
        <v>99</v>
      </c>
      <c r="CU101" s="6">
        <v>99</v>
      </c>
      <c r="CV101" s="9">
        <v>0.91204909387646327</v>
      </c>
      <c r="CW101" s="13">
        <v>57.6</v>
      </c>
      <c r="CX101" s="13">
        <v>73.760000000000005</v>
      </c>
      <c r="CY101" s="9">
        <v>0.78091106290672452</v>
      </c>
      <c r="CZ101" s="34">
        <v>15</v>
      </c>
      <c r="DA101" s="9">
        <v>9.2999999999999999E-2</v>
      </c>
      <c r="DB101" s="13">
        <v>8.48</v>
      </c>
      <c r="DC101" s="13">
        <v>24.740770000000001</v>
      </c>
      <c r="DD101" s="13">
        <v>78.321910000000003</v>
      </c>
      <c r="DE101" s="9">
        <v>0.31588568256315508</v>
      </c>
      <c r="DF101" s="16">
        <v>1</v>
      </c>
      <c r="DG101" s="16">
        <v>0</v>
      </c>
      <c r="DH101" s="16">
        <v>0</v>
      </c>
      <c r="DI101" s="16">
        <v>0</v>
      </c>
      <c r="DJ101" s="16">
        <v>0</v>
      </c>
      <c r="DK101" s="16">
        <v>0</v>
      </c>
      <c r="DL101" s="16">
        <v>0</v>
      </c>
      <c r="DM101" s="16">
        <v>0</v>
      </c>
      <c r="DN101" s="16">
        <v>0</v>
      </c>
      <c r="DO101" s="16">
        <v>0</v>
      </c>
      <c r="DP101" s="16">
        <v>0</v>
      </c>
      <c r="DQ101" s="16">
        <v>0</v>
      </c>
      <c r="DR101" s="16">
        <v>0</v>
      </c>
      <c r="DS101" s="16">
        <v>0</v>
      </c>
      <c r="DT101" s="16">
        <v>0</v>
      </c>
      <c r="DU101" s="16">
        <v>0</v>
      </c>
      <c r="DV101" s="16">
        <v>0</v>
      </c>
      <c r="DW101" s="16">
        <v>0</v>
      </c>
      <c r="DX101" s="16">
        <v>1</v>
      </c>
      <c r="DY101" s="16">
        <v>0</v>
      </c>
      <c r="DZ101" s="3" t="s">
        <v>423</v>
      </c>
      <c r="EA101" s="3" t="s">
        <v>423</v>
      </c>
      <c r="EB101" s="50">
        <v>3.4918124757297289</v>
      </c>
      <c r="EC101" s="55">
        <v>3491812.475729729</v>
      </c>
      <c r="ED101" s="55">
        <v>5411500</v>
      </c>
      <c r="EE101" s="57">
        <v>2627583.7689940999</v>
      </c>
      <c r="EF101" s="57">
        <v>2783916.2310059001</v>
      </c>
      <c r="EG101" s="55">
        <v>1098373.5224689653</v>
      </c>
      <c r="EH101" s="21">
        <v>2345200</v>
      </c>
      <c r="EI101" s="57">
        <v>1151493.2</v>
      </c>
      <c r="EJ101" s="57">
        <v>1193706.8</v>
      </c>
      <c r="EK101" s="59">
        <v>42.1</v>
      </c>
      <c r="EL101" s="60">
        <v>0.49099999999999999</v>
      </c>
      <c r="EM101" s="56">
        <v>0.50900000000000001</v>
      </c>
      <c r="EN101" s="30">
        <f t="shared" si="54"/>
        <v>20.671099999999999</v>
      </c>
      <c r="EO101" s="30">
        <f t="shared" si="55"/>
        <v>21.428900000000002</v>
      </c>
      <c r="EP101" s="57">
        <f t="shared" si="56"/>
        <v>1476090.5689941</v>
      </c>
      <c r="EQ101" s="57">
        <f t="shared" si="57"/>
        <v>1590209.4310059</v>
      </c>
      <c r="ER101" s="56">
        <f t="shared" si="58"/>
        <v>0.92823658331619052</v>
      </c>
      <c r="ES101" s="31">
        <v>6</v>
      </c>
      <c r="ET101" s="31">
        <v>92</v>
      </c>
      <c r="EU101" s="18">
        <v>98.2</v>
      </c>
      <c r="EV101" s="55">
        <v>1</v>
      </c>
      <c r="EW101" s="55">
        <v>1</v>
      </c>
      <c r="EX101" s="55">
        <v>1</v>
      </c>
      <c r="EY101" s="55">
        <v>1</v>
      </c>
      <c r="EZ101" s="31">
        <v>0</v>
      </c>
      <c r="FA101" s="31">
        <v>0</v>
      </c>
      <c r="FB101" s="31">
        <v>0</v>
      </c>
      <c r="FC101" s="31">
        <v>0</v>
      </c>
      <c r="FD101" s="31">
        <v>0</v>
      </c>
      <c r="FE101" s="61">
        <v>0.45500000000000002</v>
      </c>
      <c r="FF101" s="16">
        <v>0</v>
      </c>
      <c r="FG101" s="16">
        <v>0</v>
      </c>
      <c r="FH101" s="50">
        <v>0.1</v>
      </c>
      <c r="FI101" s="48">
        <f t="shared" ref="FI101:FI132" si="60">LN(FH101)</f>
        <v>-2.3025850929940455</v>
      </c>
      <c r="FJ101" s="27">
        <v>-0.16966350068324007</v>
      </c>
      <c r="FK101" s="27">
        <v>-0.22662857074445267</v>
      </c>
      <c r="FL101" s="31">
        <v>7</v>
      </c>
      <c r="FM101" s="30">
        <v>1.2857142857142858</v>
      </c>
      <c r="FN101" s="30">
        <v>0.42857142857142855</v>
      </c>
      <c r="FO101" s="31">
        <v>9</v>
      </c>
      <c r="FP101" s="31">
        <v>3</v>
      </c>
      <c r="FQ101" s="48">
        <v>0.80265502616216045</v>
      </c>
      <c r="FR101" s="48">
        <v>-2.6076677941721419E-2</v>
      </c>
      <c r="FS101" s="48">
        <v>6.8099809959958013E-2</v>
      </c>
      <c r="FT101" s="48">
        <v>0.29263741857597181</v>
      </c>
      <c r="FU101" s="48">
        <v>0.18213740120238325</v>
      </c>
      <c r="FV101" s="31">
        <v>6.2103976551000004</v>
      </c>
      <c r="FW101" s="30">
        <v>8.826804301157896</v>
      </c>
      <c r="FX101" s="31">
        <v>23.215841257500003</v>
      </c>
      <c r="FY101" s="31">
        <v>18.317105529999999</v>
      </c>
      <c r="FZ101" s="31">
        <v>18.317105529999999</v>
      </c>
      <c r="GA101" s="31"/>
      <c r="GB101" s="31">
        <v>5.4174757280000003</v>
      </c>
      <c r="GC101" s="31">
        <v>29.962930270000001</v>
      </c>
      <c r="GD101" s="31">
        <v>10.65136805</v>
      </c>
      <c r="GE101" s="31">
        <v>40.614298320000003</v>
      </c>
      <c r="GF101" s="31">
        <v>7.4393638835434173</v>
      </c>
      <c r="GG101" s="31">
        <v>71.985731709999996</v>
      </c>
      <c r="GH101" s="21">
        <v>22.9</v>
      </c>
      <c r="GI101" s="44">
        <v>0.34911185539424611</v>
      </c>
    </row>
    <row r="102" spans="1:191" ht="14" customHeight="1" x14ac:dyDescent="0.15">
      <c r="A102" s="16" t="s">
        <v>592</v>
      </c>
      <c r="B102" s="21" t="s">
        <v>813</v>
      </c>
      <c r="C102" s="33">
        <v>5.3947368421052628</v>
      </c>
      <c r="D102" s="20">
        <v>5.5</v>
      </c>
      <c r="E102" s="20">
        <v>5.5</v>
      </c>
      <c r="F102" s="20">
        <v>5.5</v>
      </c>
      <c r="G102" s="20">
        <v>5.5</v>
      </c>
      <c r="H102" s="31">
        <v>-4.6315789473684212</v>
      </c>
      <c r="I102" s="31">
        <v>-4.6315789473684212</v>
      </c>
      <c r="J102" s="31">
        <v>-6</v>
      </c>
      <c r="K102" s="31">
        <v>-6</v>
      </c>
      <c r="L102" s="31">
        <v>-6</v>
      </c>
      <c r="M102" s="31">
        <v>-6</v>
      </c>
      <c r="N102" s="31">
        <v>6.1166666666666671</v>
      </c>
      <c r="O102" s="21">
        <v>0</v>
      </c>
      <c r="P102" s="55"/>
      <c r="Q102" s="57"/>
      <c r="R102" s="57"/>
      <c r="S102" s="57">
        <v>12768.412558</v>
      </c>
      <c r="T102" s="57">
        <v>7089.1269920000004</v>
      </c>
      <c r="U102" s="57">
        <v>8699.1147359999995</v>
      </c>
      <c r="V102" s="55">
        <v>9424.6419186466665</v>
      </c>
      <c r="W102" s="50">
        <v>1.3737440974003721</v>
      </c>
      <c r="X102" s="31"/>
      <c r="Y102" s="17">
        <v>16.75</v>
      </c>
      <c r="Z102" s="31">
        <v>5.1581162582499998</v>
      </c>
      <c r="AA102" s="26">
        <v>30.9</v>
      </c>
      <c r="AB102" s="49">
        <v>0</v>
      </c>
      <c r="AC102" s="49">
        <v>1E-3</v>
      </c>
      <c r="AD102" s="48">
        <v>0.55286014266666661</v>
      </c>
      <c r="AE102" s="48">
        <v>0.55286014266666661</v>
      </c>
      <c r="AF102" s="55">
        <v>89424.388888888891</v>
      </c>
      <c r="AG102" s="55">
        <f t="shared" si="59"/>
        <v>89424388.888888896</v>
      </c>
      <c r="AH102" s="50">
        <v>5.8641523918721017</v>
      </c>
      <c r="AI102" s="39"/>
      <c r="AJ102" s="39"/>
      <c r="AK102" s="39"/>
      <c r="AL102" s="39"/>
      <c r="AM102" s="40"/>
      <c r="AN102" s="40"/>
      <c r="AO102" s="41"/>
      <c r="AP102" s="39"/>
      <c r="AQ102" s="40"/>
      <c r="AR102" s="40"/>
      <c r="AS102" s="41"/>
      <c r="AT102" s="39"/>
      <c r="AU102" s="39">
        <v>0</v>
      </c>
      <c r="AV102" s="48">
        <v>53.280830122142859</v>
      </c>
      <c r="AW102" s="55">
        <f t="shared" si="52"/>
        <v>0</v>
      </c>
      <c r="AX102" s="48">
        <v>53.280830122142859</v>
      </c>
      <c r="AY102" s="48">
        <v>17.730573304285713</v>
      </c>
      <c r="AZ102" s="48">
        <v>71.011403426428572</v>
      </c>
      <c r="BA102" s="56">
        <v>0.46372171002222223</v>
      </c>
      <c r="BB102" s="31">
        <f t="shared" si="53"/>
        <v>24.707477655643615</v>
      </c>
      <c r="BC102" s="31">
        <f t="shared" si="53"/>
        <v>8.2220517723377338</v>
      </c>
      <c r="BD102" s="31">
        <f t="shared" si="53"/>
        <v>32.92952942798135</v>
      </c>
      <c r="BE102" s="31">
        <v>33.482389570648017</v>
      </c>
      <c r="BF102" s="49">
        <v>0.36801612099999997</v>
      </c>
      <c r="BG102" s="49">
        <v>0.36801612099999997</v>
      </c>
      <c r="BH102" s="49"/>
      <c r="BI102" s="49">
        <v>0.36801612099999997</v>
      </c>
      <c r="BJ102" s="49">
        <v>0.36801612099999997</v>
      </c>
      <c r="BK102" s="16">
        <v>1</v>
      </c>
      <c r="BL102" s="50">
        <v>53.3</v>
      </c>
      <c r="BM102" s="16">
        <v>61</v>
      </c>
      <c r="BN102" s="50">
        <v>4.0001760185206541</v>
      </c>
      <c r="BO102" s="9">
        <v>0.53200000000000003</v>
      </c>
      <c r="BP102" s="9">
        <v>0.503</v>
      </c>
      <c r="BQ102" s="53">
        <v>0.57456206600000004</v>
      </c>
      <c r="BR102" s="6">
        <v>67</v>
      </c>
      <c r="BS102" s="11">
        <v>66</v>
      </c>
      <c r="BT102" s="48">
        <v>51.862643628770208</v>
      </c>
      <c r="BU102" s="56">
        <v>1.0589999999999999</v>
      </c>
      <c r="BV102" s="16">
        <v>69</v>
      </c>
      <c r="BW102" s="16">
        <v>51</v>
      </c>
      <c r="BX102" s="16">
        <v>60</v>
      </c>
      <c r="BY102" s="16">
        <v>64</v>
      </c>
      <c r="BZ102" s="16">
        <v>48</v>
      </c>
      <c r="CA102" s="16">
        <v>56</v>
      </c>
      <c r="CB102" s="16">
        <v>51</v>
      </c>
      <c r="CC102" s="16">
        <v>38</v>
      </c>
      <c r="CD102" s="16">
        <v>44</v>
      </c>
      <c r="CE102" s="16">
        <v>40</v>
      </c>
      <c r="CF102" s="16">
        <v>30</v>
      </c>
      <c r="CG102" s="16">
        <v>35</v>
      </c>
      <c r="CH102" s="16">
        <v>35</v>
      </c>
      <c r="CI102" s="16">
        <v>26</v>
      </c>
      <c r="CJ102" s="16">
        <v>30</v>
      </c>
      <c r="CK102" s="49">
        <v>0.74285714285714288</v>
      </c>
      <c r="CL102" s="54">
        <v>0.91639312991949196</v>
      </c>
      <c r="CM102" s="56">
        <v>1.185604266055551</v>
      </c>
      <c r="CN102" s="56">
        <v>1.0414933853001949</v>
      </c>
      <c r="CO102" s="6">
        <v>140</v>
      </c>
      <c r="CP102" s="14">
        <v>140</v>
      </c>
      <c r="CQ102" s="14">
        <v>45</v>
      </c>
      <c r="CR102" s="4">
        <v>30.7</v>
      </c>
      <c r="CS102" s="7">
        <v>50.7</v>
      </c>
      <c r="CT102" s="6">
        <v>100</v>
      </c>
      <c r="CU102" s="6">
        <v>100</v>
      </c>
      <c r="CV102" s="9">
        <v>0.99699398797595196</v>
      </c>
      <c r="CW102" s="13">
        <v>92.2</v>
      </c>
      <c r="CX102" s="13">
        <v>95.05</v>
      </c>
      <c r="CY102" s="9">
        <v>0.97001578116780651</v>
      </c>
      <c r="CZ102" s="34">
        <v>6</v>
      </c>
      <c r="DA102" s="9">
        <v>0.156</v>
      </c>
      <c r="DB102" s="13">
        <v>12.34</v>
      </c>
      <c r="DC102" s="13">
        <v>73.923159999999996</v>
      </c>
      <c r="DD102" s="13">
        <v>80.372200000000007</v>
      </c>
      <c r="DE102" s="9">
        <v>0.91976031513383971</v>
      </c>
      <c r="DF102" s="16">
        <v>0</v>
      </c>
      <c r="DG102" s="16">
        <v>0</v>
      </c>
      <c r="DH102" s="16">
        <v>0</v>
      </c>
      <c r="DI102" s="16">
        <v>0</v>
      </c>
      <c r="DJ102" s="16">
        <v>0</v>
      </c>
      <c r="DK102" s="16">
        <v>1</v>
      </c>
      <c r="DL102" s="16">
        <v>0</v>
      </c>
      <c r="DM102" s="16">
        <v>0</v>
      </c>
      <c r="DN102" s="16">
        <v>0</v>
      </c>
      <c r="DO102" s="16">
        <v>0</v>
      </c>
      <c r="DP102" s="16">
        <v>0</v>
      </c>
      <c r="DQ102" s="16">
        <v>0</v>
      </c>
      <c r="DR102" s="16">
        <v>0</v>
      </c>
      <c r="DS102" s="16">
        <v>1</v>
      </c>
      <c r="DT102" s="16">
        <v>0</v>
      </c>
      <c r="DU102" s="16">
        <v>1</v>
      </c>
      <c r="DV102" s="16">
        <v>0</v>
      </c>
      <c r="DW102" s="16">
        <v>0</v>
      </c>
      <c r="DX102" s="16">
        <v>0</v>
      </c>
      <c r="DY102" s="16">
        <v>0</v>
      </c>
      <c r="DZ102" s="3" t="s">
        <v>422</v>
      </c>
      <c r="EA102" s="3" t="s">
        <v>8</v>
      </c>
      <c r="EB102" s="50">
        <v>15.24932895891892</v>
      </c>
      <c r="EC102" s="55">
        <v>15249328.95891892</v>
      </c>
      <c r="ED102" s="55">
        <v>15147000</v>
      </c>
      <c r="EE102" s="57">
        <v>7908522.8213178003</v>
      </c>
      <c r="EF102" s="57">
        <v>7238477.1786822006</v>
      </c>
      <c r="EG102" s="55">
        <v>7677088.8399310336</v>
      </c>
      <c r="EH102" s="21">
        <v>2973600</v>
      </c>
      <c r="EI102" s="57">
        <v>1605744</v>
      </c>
      <c r="EJ102" s="57">
        <v>1367856</v>
      </c>
      <c r="EK102" s="59">
        <v>19.600000000000001</v>
      </c>
      <c r="EL102" s="60">
        <v>0.54</v>
      </c>
      <c r="EM102" s="56">
        <v>0.46</v>
      </c>
      <c r="EN102" s="30">
        <f t="shared" si="54"/>
        <v>10.584000000000001</v>
      </c>
      <c r="EO102" s="30">
        <f t="shared" si="55"/>
        <v>9.0160000000000018</v>
      </c>
      <c r="EP102" s="57">
        <f t="shared" si="56"/>
        <v>6302778.8213178003</v>
      </c>
      <c r="EQ102" s="57">
        <f t="shared" si="57"/>
        <v>5870621.1786822006</v>
      </c>
      <c r="ER102" s="56">
        <f t="shared" si="58"/>
        <v>1.0736136142125607</v>
      </c>
      <c r="ES102" s="31">
        <v>46</v>
      </c>
      <c r="ET102" s="31">
        <v>47</v>
      </c>
      <c r="EU102" s="18">
        <v>56.4</v>
      </c>
      <c r="EV102" s="55">
        <v>1</v>
      </c>
      <c r="EW102" s="55">
        <v>0</v>
      </c>
      <c r="EX102" s="55">
        <v>1</v>
      </c>
      <c r="EY102" s="55">
        <v>0</v>
      </c>
      <c r="EZ102" s="31">
        <v>0</v>
      </c>
      <c r="FA102" s="31">
        <v>0</v>
      </c>
      <c r="FB102" s="31">
        <v>0</v>
      </c>
      <c r="FC102" s="31">
        <v>7.0000000000000009</v>
      </c>
      <c r="FD102" s="31">
        <v>0</v>
      </c>
      <c r="FE102" s="61">
        <v>0.69199999999999995</v>
      </c>
      <c r="FF102" s="16">
        <v>0</v>
      </c>
      <c r="FG102" s="16">
        <v>0</v>
      </c>
      <c r="FH102" s="50">
        <v>0.1</v>
      </c>
      <c r="FI102" s="48">
        <f t="shared" si="60"/>
        <v>-2.3025850929940455</v>
      </c>
      <c r="FJ102" s="27">
        <v>7.4786679057853134E-2</v>
      </c>
      <c r="FK102" s="27">
        <v>0.22390871544962065</v>
      </c>
      <c r="FL102" s="31">
        <v>2</v>
      </c>
      <c r="FM102" s="30">
        <v>2</v>
      </c>
      <c r="FN102" s="30">
        <v>1</v>
      </c>
      <c r="FO102" s="31">
        <v>4</v>
      </c>
      <c r="FP102" s="31">
        <v>2</v>
      </c>
      <c r="FQ102" s="48">
        <v>0.80265502616216045</v>
      </c>
      <c r="FR102" s="48">
        <v>0.51528125593611018</v>
      </c>
      <c r="FS102" s="48">
        <v>0.43869918455043538</v>
      </c>
      <c r="FT102" s="48">
        <v>0.41055601516447343</v>
      </c>
      <c r="FU102" s="48">
        <v>0.47822003945256003</v>
      </c>
      <c r="FV102" s="31">
        <v>1.0384717728235293</v>
      </c>
      <c r="FW102" s="30">
        <v>1.0245161439374999</v>
      </c>
      <c r="FX102" s="31">
        <v>12.137209015000003</v>
      </c>
      <c r="FY102" s="31">
        <v>12.881080150333332</v>
      </c>
      <c r="FZ102" s="31">
        <v>11.479758814166667</v>
      </c>
      <c r="GA102" s="31">
        <v>2.1245795276999999</v>
      </c>
      <c r="GB102" s="31">
        <v>5.9927652472499995</v>
      </c>
      <c r="GC102" s="31">
        <v>35.110248204166673</v>
      </c>
      <c r="GD102" s="31">
        <v>29.852776389999999</v>
      </c>
      <c r="GE102" s="31">
        <v>64.963024594166669</v>
      </c>
      <c r="GF102" s="31">
        <v>7.4575985417981085</v>
      </c>
      <c r="GG102" s="31">
        <v>65.909756099999996</v>
      </c>
      <c r="GH102" s="21">
        <v>30.7</v>
      </c>
      <c r="GI102" s="44">
        <v>-0.9376531901631282</v>
      </c>
    </row>
    <row r="103" spans="1:191" ht="14" customHeight="1" x14ac:dyDescent="0.15">
      <c r="A103" s="16" t="s">
        <v>602</v>
      </c>
      <c r="B103" s="21" t="s">
        <v>814</v>
      </c>
      <c r="C103" s="33">
        <v>4.9324324324324325</v>
      </c>
      <c r="D103" s="20">
        <v>3.4</v>
      </c>
      <c r="E103" s="20">
        <v>3.6666666666666665</v>
      </c>
      <c r="F103" s="20">
        <v>3.75</v>
      </c>
      <c r="G103" s="20">
        <v>4</v>
      </c>
      <c r="H103" s="31">
        <v>-3.0750000000000002</v>
      </c>
      <c r="I103" s="31">
        <v>-2.8684210526315788</v>
      </c>
      <c r="J103" s="31">
        <v>7.4</v>
      </c>
      <c r="K103" s="31">
        <v>7</v>
      </c>
      <c r="L103" s="31">
        <v>7</v>
      </c>
      <c r="M103" s="31">
        <v>7</v>
      </c>
      <c r="N103" s="31">
        <v>5.38</v>
      </c>
      <c r="O103" s="21">
        <v>0</v>
      </c>
      <c r="P103" s="55">
        <v>1723.6237208</v>
      </c>
      <c r="Q103" s="57">
        <v>1842.4124624999999</v>
      </c>
      <c r="R103" s="57">
        <v>2061.2424203</v>
      </c>
      <c r="S103" s="57">
        <v>2017.3947381</v>
      </c>
      <c r="T103" s="57">
        <v>1421.9049889999999</v>
      </c>
      <c r="U103" s="57">
        <v>1338.7962680000001</v>
      </c>
      <c r="V103" s="55">
        <v>1906.6702654131579</v>
      </c>
      <c r="W103" s="50">
        <v>-0.40070576546542985</v>
      </c>
      <c r="X103" s="31">
        <v>0.27060114741765312</v>
      </c>
      <c r="Y103" s="17"/>
      <c r="Z103" s="31"/>
      <c r="AA103" s="26">
        <v>47.7</v>
      </c>
      <c r="AB103" s="49">
        <v>4.0134611000000001E-2</v>
      </c>
      <c r="AC103" s="49">
        <v>4.0134611000000001E-2</v>
      </c>
      <c r="AD103" s="48">
        <v>6.3431700708918903</v>
      </c>
      <c r="AE103" s="48">
        <v>6.3431700708918903</v>
      </c>
      <c r="AF103" s="55">
        <v>8974.2777777777774</v>
      </c>
      <c r="AG103" s="55">
        <f t="shared" si="59"/>
        <v>8974277.777777778</v>
      </c>
      <c r="AH103" s="50">
        <v>0.37339190699692337</v>
      </c>
      <c r="AI103" s="39">
        <v>0</v>
      </c>
      <c r="AJ103" s="39">
        <v>0</v>
      </c>
      <c r="AK103" s="39">
        <v>0</v>
      </c>
      <c r="AL103" s="39">
        <v>0</v>
      </c>
      <c r="AM103" s="40">
        <v>3.2561602607058038E-2</v>
      </c>
      <c r="AN103" s="40">
        <v>7.9071093875188514E-2</v>
      </c>
      <c r="AO103" s="41">
        <v>1.6044925613200505</v>
      </c>
      <c r="AP103" s="39">
        <f>AVERAGE(AV103,AK103,AN103)</f>
        <v>4.7240735934792299</v>
      </c>
      <c r="AQ103" s="40">
        <v>3.2561602607058038E-2</v>
      </c>
      <c r="AR103" s="40">
        <v>7.9071093875188514E-2</v>
      </c>
      <c r="AS103" s="41">
        <v>1.6044925613200505</v>
      </c>
      <c r="AT103" s="39">
        <f>AVERAGE(AI103,AO103,AR103)</f>
        <v>0.56118788506507966</v>
      </c>
      <c r="AU103" s="39">
        <v>3</v>
      </c>
      <c r="AV103" s="48">
        <v>14.093149686562501</v>
      </c>
      <c r="AW103" s="55">
        <f t="shared" si="52"/>
        <v>0</v>
      </c>
      <c r="AX103" s="48">
        <v>14.093149686562501</v>
      </c>
      <c r="AY103" s="48">
        <v>2.5938748602812498</v>
      </c>
      <c r="AZ103" s="48">
        <v>16.687024546843752</v>
      </c>
      <c r="BA103" s="56">
        <v>0.27028163255526322</v>
      </c>
      <c r="BB103" s="31">
        <f t="shared" si="53"/>
        <v>3.809119505129809</v>
      </c>
      <c r="BC103" s="31">
        <f t="shared" si="53"/>
        <v>0.7010767318808715</v>
      </c>
      <c r="BD103" s="31">
        <f t="shared" si="53"/>
        <v>4.510196237010681</v>
      </c>
      <c r="BE103" s="31">
        <v>10.853366307902572</v>
      </c>
      <c r="BF103" s="49">
        <v>3.295002E-3</v>
      </c>
      <c r="BG103" s="49">
        <v>3.295002E-3</v>
      </c>
      <c r="BH103" s="49">
        <v>0.18079999999999999</v>
      </c>
      <c r="BI103" s="49">
        <v>4.3429612999999999E-2</v>
      </c>
      <c r="BJ103" s="49">
        <v>4.3429612999999999E-2</v>
      </c>
      <c r="BK103" s="16">
        <v>1</v>
      </c>
      <c r="BL103" s="50">
        <v>309.8</v>
      </c>
      <c r="BM103" s="16">
        <v>595.19999999999993</v>
      </c>
      <c r="BN103" s="50">
        <v>24.764428798369647</v>
      </c>
      <c r="BO103" s="9"/>
      <c r="BP103" s="9">
        <v>0.73499999999999999</v>
      </c>
      <c r="BQ103" s="53">
        <v>0.737608441</v>
      </c>
      <c r="BR103" s="6">
        <v>117</v>
      </c>
      <c r="BS103" s="11">
        <v>128</v>
      </c>
      <c r="BT103" s="48">
        <v>50.125550196292735</v>
      </c>
      <c r="BU103" s="56">
        <v>1.03</v>
      </c>
      <c r="BV103" s="16">
        <v>113</v>
      </c>
      <c r="BW103" s="16">
        <v>96</v>
      </c>
      <c r="BX103" s="16">
        <v>105</v>
      </c>
      <c r="BY103" s="16">
        <v>132</v>
      </c>
      <c r="BZ103" s="16">
        <v>112</v>
      </c>
      <c r="CA103" s="16">
        <v>122</v>
      </c>
      <c r="CB103" s="16">
        <v>138</v>
      </c>
      <c r="CC103" s="16">
        <v>117</v>
      </c>
      <c r="CD103" s="16">
        <v>128</v>
      </c>
      <c r="CE103" s="16">
        <v>137</v>
      </c>
      <c r="CF103" s="16">
        <v>116</v>
      </c>
      <c r="CG103" s="16">
        <v>127</v>
      </c>
      <c r="CH103" s="16">
        <v>138</v>
      </c>
      <c r="CI103" s="16">
        <v>117</v>
      </c>
      <c r="CJ103" s="16">
        <v>128</v>
      </c>
      <c r="CK103" s="49">
        <v>0.84782608695652173</v>
      </c>
      <c r="CL103" s="54">
        <v>0.96649660015340133</v>
      </c>
      <c r="CM103" s="56">
        <v>1.0237529235023985</v>
      </c>
      <c r="CN103" s="56">
        <v>1.0059532058732639</v>
      </c>
      <c r="CO103" s="6">
        <v>560</v>
      </c>
      <c r="CP103" s="14">
        <v>560</v>
      </c>
      <c r="CQ103" s="14">
        <v>530</v>
      </c>
      <c r="CR103" s="4">
        <v>103.5</v>
      </c>
      <c r="CS103" s="7">
        <v>39.299999999999997</v>
      </c>
      <c r="CT103" s="6">
        <v>92</v>
      </c>
      <c r="CU103" s="6">
        <v>42</v>
      </c>
      <c r="CV103" s="9">
        <v>0.91112572912813772</v>
      </c>
      <c r="CW103" s="13">
        <v>20.100000000000001</v>
      </c>
      <c r="CX103" s="13">
        <v>38.57</v>
      </c>
      <c r="CY103" s="9">
        <v>0.52113041223749035</v>
      </c>
      <c r="CZ103" s="34"/>
      <c r="DA103" s="9">
        <v>0.109</v>
      </c>
      <c r="DB103" s="13">
        <v>9.82</v>
      </c>
      <c r="DC103" s="13">
        <v>77.581209999999999</v>
      </c>
      <c r="DD103" s="13">
        <v>88.850980000000007</v>
      </c>
      <c r="DE103" s="9">
        <v>0.87316099383484558</v>
      </c>
      <c r="DF103" s="16">
        <v>0</v>
      </c>
      <c r="DG103" s="16">
        <v>0</v>
      </c>
      <c r="DH103" s="16">
        <v>0</v>
      </c>
      <c r="DI103" s="16">
        <v>0</v>
      </c>
      <c r="DJ103" s="16">
        <v>0</v>
      </c>
      <c r="DK103" s="16">
        <v>0</v>
      </c>
      <c r="DL103" s="16">
        <v>0</v>
      </c>
      <c r="DM103" s="16">
        <v>0</v>
      </c>
      <c r="DN103" s="16">
        <v>0</v>
      </c>
      <c r="DO103" s="16">
        <v>0</v>
      </c>
      <c r="DP103" s="16">
        <v>0</v>
      </c>
      <c r="DQ103" s="16">
        <v>1</v>
      </c>
      <c r="DR103" s="16">
        <v>0</v>
      </c>
      <c r="DS103" s="16">
        <v>0</v>
      </c>
      <c r="DT103" s="16">
        <v>0</v>
      </c>
      <c r="DU103" s="16">
        <v>0</v>
      </c>
      <c r="DV103" s="16">
        <v>1</v>
      </c>
      <c r="DW103" s="16">
        <v>0</v>
      </c>
      <c r="DX103" s="16">
        <v>0</v>
      </c>
      <c r="DY103" s="16">
        <v>0</v>
      </c>
      <c r="DZ103" s="3" t="s">
        <v>400</v>
      </c>
      <c r="EA103" s="3" t="s">
        <v>400</v>
      </c>
      <c r="EB103" s="50">
        <v>24.034473189189189</v>
      </c>
      <c r="EC103" s="55">
        <v>24034473.189189188</v>
      </c>
      <c r="ED103" s="55">
        <v>35816784</v>
      </c>
      <c r="EE103" s="57">
        <v>17933915.000879936</v>
      </c>
      <c r="EF103" s="57">
        <v>17882868.99912006</v>
      </c>
      <c r="EG103" s="55">
        <v>11881433.541517243</v>
      </c>
      <c r="EH103" s="21">
        <v>790100</v>
      </c>
      <c r="EI103" s="57">
        <v>401370.8</v>
      </c>
      <c r="EJ103" s="57">
        <v>388729.2</v>
      </c>
      <c r="EK103" s="59">
        <v>2.2000000000000002</v>
      </c>
      <c r="EL103" s="60">
        <v>0.50800000000000001</v>
      </c>
      <c r="EM103" s="56">
        <v>0.49200000000000005</v>
      </c>
      <c r="EN103" s="30">
        <f t="shared" si="54"/>
        <v>1.1176000000000001</v>
      </c>
      <c r="EO103" s="30">
        <f t="shared" si="55"/>
        <v>1.0824000000000003</v>
      </c>
      <c r="EP103" s="57">
        <f t="shared" si="56"/>
        <v>17532544.200879935</v>
      </c>
      <c r="EQ103" s="57">
        <f t="shared" si="57"/>
        <v>17494139.799120061</v>
      </c>
      <c r="ER103" s="56">
        <f t="shared" si="58"/>
        <v>1.0021952723712546</v>
      </c>
      <c r="ES103" s="31">
        <v>78</v>
      </c>
      <c r="ET103" s="31">
        <v>10</v>
      </c>
      <c r="EU103" s="18">
        <v>7</v>
      </c>
      <c r="EV103" s="55">
        <v>0</v>
      </c>
      <c r="EW103" s="55">
        <v>0</v>
      </c>
      <c r="EX103" s="55">
        <v>0</v>
      </c>
      <c r="EY103" s="55">
        <v>0</v>
      </c>
      <c r="EZ103" s="31">
        <v>0</v>
      </c>
      <c r="FA103" s="31">
        <v>0</v>
      </c>
      <c r="FB103" s="31">
        <v>0</v>
      </c>
      <c r="FC103" s="31">
        <v>12</v>
      </c>
      <c r="FD103" s="31">
        <v>0</v>
      </c>
      <c r="FE103" s="61">
        <v>0.88200000000000001</v>
      </c>
      <c r="FF103" s="16">
        <v>3</v>
      </c>
      <c r="FG103" s="16">
        <v>4300</v>
      </c>
      <c r="FH103" s="50">
        <v>178.90968385918933</v>
      </c>
      <c r="FI103" s="48">
        <f t="shared" si="60"/>
        <v>5.1868811190619351</v>
      </c>
      <c r="FJ103" s="27">
        <v>-1.0354833997937773</v>
      </c>
      <c r="FK103" s="27">
        <v>-1.0827594997631089</v>
      </c>
      <c r="FL103" s="32">
        <v>1</v>
      </c>
      <c r="FM103" s="30">
        <v>1</v>
      </c>
      <c r="FN103" s="30">
        <v>0</v>
      </c>
      <c r="FO103" s="31">
        <v>1</v>
      </c>
      <c r="FP103" s="31">
        <v>0.1</v>
      </c>
      <c r="FQ103" s="48">
        <v>-0.69932304861178529</v>
      </c>
      <c r="FR103" s="48">
        <v>0.62355284271167644</v>
      </c>
      <c r="FS103" s="48">
        <v>0.66105880930472183</v>
      </c>
      <c r="FT103" s="48">
        <v>0.63460134868262663</v>
      </c>
      <c r="FU103" s="48">
        <v>2.7426090464826136E-2</v>
      </c>
      <c r="FV103" s="31">
        <v>1.7872968822000004</v>
      </c>
      <c r="FW103" s="30">
        <v>0.19978966649999999</v>
      </c>
      <c r="FX103" s="31">
        <v>16.405647186000003</v>
      </c>
      <c r="FY103" s="31">
        <v>17.498363206666667</v>
      </c>
      <c r="FZ103" s="31">
        <v>17.057521603333331</v>
      </c>
      <c r="GA103" s="31">
        <v>1.0779880200000001E-2</v>
      </c>
      <c r="GB103" s="31">
        <v>11.981813375499998</v>
      </c>
      <c r="GC103" s="31">
        <v>41.061292078333331</v>
      </c>
      <c r="GD103" s="31">
        <v>30.687916960555551</v>
      </c>
      <c r="GE103" s="31">
        <v>71.749209038888878</v>
      </c>
      <c r="GF103" s="31">
        <v>12.238636832029263</v>
      </c>
      <c r="GG103" s="31">
        <v>52.406512200000002</v>
      </c>
      <c r="GH103" s="21">
        <v>59.3</v>
      </c>
      <c r="GI103" s="44">
        <v>-0.98764103359761957</v>
      </c>
    </row>
    <row r="104" spans="1:191" ht="14" customHeight="1" x14ac:dyDescent="0.15">
      <c r="A104" s="16" t="s">
        <v>402</v>
      </c>
      <c r="B104" s="21" t="s">
        <v>815</v>
      </c>
      <c r="C104" s="33">
        <v>1.2741935483870968</v>
      </c>
      <c r="D104" s="20">
        <v>1</v>
      </c>
      <c r="E104" s="20">
        <v>1</v>
      </c>
      <c r="F104" s="20">
        <v>1</v>
      </c>
      <c r="G104" s="20">
        <v>1</v>
      </c>
      <c r="H104" s="31"/>
      <c r="I104" s="31"/>
      <c r="J104" s="31"/>
      <c r="K104" s="31"/>
      <c r="L104" s="31"/>
      <c r="M104" s="31"/>
      <c r="N104" s="31">
        <v>1</v>
      </c>
      <c r="O104" s="21">
        <v>24</v>
      </c>
      <c r="P104" s="55">
        <v>2783.3535547000001</v>
      </c>
      <c r="Q104" s="57">
        <v>2880.2614103999999</v>
      </c>
      <c r="R104" s="57">
        <v>1568.4075413999999</v>
      </c>
      <c r="S104" s="57">
        <v>1949.2098891999999</v>
      </c>
      <c r="T104" s="57">
        <v>1737.28089</v>
      </c>
      <c r="U104" s="57">
        <v>2269.535914</v>
      </c>
      <c r="V104" s="55">
        <v>2231.3876259894732</v>
      </c>
      <c r="W104" s="50">
        <v>1.7976614193618912</v>
      </c>
      <c r="X104" s="31">
        <v>-1.3308874031707296</v>
      </c>
      <c r="Y104" s="17">
        <v>12.849999618530251</v>
      </c>
      <c r="Z104" s="31">
        <v>27.094689528750003</v>
      </c>
      <c r="AA104" s="26"/>
      <c r="AB104" s="49">
        <v>0.19383250099999999</v>
      </c>
      <c r="AC104" s="49">
        <v>0.19383250099999999</v>
      </c>
      <c r="AD104" s="48">
        <v>25.466450538709676</v>
      </c>
      <c r="AE104" s="48">
        <v>25.466450538709676</v>
      </c>
      <c r="AG104" s="55">
        <f t="shared" si="59"/>
        <v>0</v>
      </c>
      <c r="AH104" s="50">
        <v>0</v>
      </c>
      <c r="AI104" s="39"/>
      <c r="AJ104" s="39"/>
      <c r="AK104" s="39"/>
      <c r="AL104" s="39"/>
      <c r="AM104" s="40"/>
      <c r="AN104" s="40"/>
      <c r="AO104" s="41"/>
      <c r="AP104" s="39"/>
      <c r="AQ104" s="40"/>
      <c r="AR104" s="40"/>
      <c r="AS104" s="41"/>
      <c r="AT104" s="39"/>
      <c r="AU104" s="39">
        <v>0</v>
      </c>
      <c r="AV104" s="48">
        <v>1.7098896999999998E-2</v>
      </c>
      <c r="AW104" s="55">
        <f t="shared" si="52"/>
        <v>1</v>
      </c>
      <c r="AX104" s="48">
        <v>0</v>
      </c>
      <c r="AY104" s="48">
        <v>31.14538770170001</v>
      </c>
      <c r="AZ104" s="48">
        <v>31.14538770170001</v>
      </c>
      <c r="BA104" s="56">
        <v>0.25607409781848489</v>
      </c>
      <c r="BB104" s="31">
        <f t="shared" si="53"/>
        <v>0</v>
      </c>
      <c r="BC104" s="31">
        <f t="shared" si="53"/>
        <v>7.9755270569197645</v>
      </c>
      <c r="BD104" s="31">
        <f t="shared" si="53"/>
        <v>7.9755270569197645</v>
      </c>
      <c r="BE104" s="31">
        <v>33.441977595629439</v>
      </c>
      <c r="BF104" s="49">
        <v>0</v>
      </c>
      <c r="BG104" s="49">
        <v>9.9999999999999995E-7</v>
      </c>
      <c r="BH104" s="49"/>
      <c r="BI104" s="49">
        <v>0.19383250099999999</v>
      </c>
      <c r="BJ104" s="49">
        <v>0.19383250099999999</v>
      </c>
      <c r="BK104" s="16">
        <v>0</v>
      </c>
      <c r="BM104" s="16"/>
      <c r="BN104" s="50">
        <v>0</v>
      </c>
      <c r="BO104" s="9"/>
      <c r="BP104" s="9"/>
      <c r="BQ104" s="53"/>
      <c r="BR104" s="6"/>
      <c r="BS104" s="11"/>
      <c r="BU104" s="56"/>
      <c r="BV104" s="16">
        <v>93</v>
      </c>
      <c r="BW104" s="16">
        <v>84</v>
      </c>
      <c r="BX104" s="16">
        <v>89</v>
      </c>
      <c r="BY104" s="16">
        <v>78</v>
      </c>
      <c r="BZ104" s="16">
        <v>71</v>
      </c>
      <c r="CA104" s="16">
        <v>75</v>
      </c>
      <c r="CB104" s="16">
        <v>64</v>
      </c>
      <c r="CC104" s="16">
        <v>62</v>
      </c>
      <c r="CD104" s="16">
        <v>63</v>
      </c>
      <c r="CE104" s="16">
        <v>54</v>
      </c>
      <c r="CF104" s="16">
        <v>52</v>
      </c>
      <c r="CG104" s="16">
        <v>53</v>
      </c>
      <c r="CH104" s="16">
        <v>49</v>
      </c>
      <c r="CI104" s="16">
        <v>47</v>
      </c>
      <c r="CJ104" s="16">
        <v>48</v>
      </c>
      <c r="CK104" s="49">
        <v>0.95918367346938771</v>
      </c>
      <c r="CL104" s="54">
        <v>0.98929223519883513</v>
      </c>
      <c r="CM104" s="56">
        <v>1.0887877063175868</v>
      </c>
      <c r="CN104" s="56">
        <v>1.0208709762738506</v>
      </c>
      <c r="CO104" s="6"/>
      <c r="CP104" s="14"/>
      <c r="CQ104" s="14"/>
      <c r="CR104" s="4"/>
      <c r="CS104" s="7">
        <v>36.1</v>
      </c>
      <c r="CT104" s="6"/>
      <c r="CU104" s="6">
        <v>90</v>
      </c>
      <c r="CV104" s="9"/>
      <c r="CW104" s="13"/>
      <c r="CX104" s="13"/>
      <c r="CY104" s="9"/>
      <c r="CZ104" s="34">
        <v>8</v>
      </c>
      <c r="DA104" s="9">
        <v>4.4999999999999998E-2</v>
      </c>
      <c r="DB104" s="13">
        <v>4.3499999999999996</v>
      </c>
      <c r="DC104" s="13"/>
      <c r="DD104" s="13"/>
      <c r="DE104" s="9"/>
      <c r="DF104" s="16">
        <v>0</v>
      </c>
      <c r="DG104" s="16">
        <v>0</v>
      </c>
      <c r="DH104" s="16">
        <v>0</v>
      </c>
      <c r="DI104" s="16">
        <v>0</v>
      </c>
      <c r="DJ104" s="16">
        <v>0</v>
      </c>
      <c r="DK104" s="16">
        <v>0</v>
      </c>
      <c r="DL104" s="16">
        <v>0</v>
      </c>
      <c r="DM104" s="16">
        <v>1</v>
      </c>
      <c r="DN104" s="16">
        <v>0</v>
      </c>
      <c r="DO104" s="16">
        <v>0</v>
      </c>
      <c r="DP104" s="16">
        <v>0</v>
      </c>
      <c r="DQ104" s="16">
        <v>0</v>
      </c>
      <c r="DR104" s="16">
        <v>1</v>
      </c>
      <c r="DS104" s="16">
        <v>0</v>
      </c>
      <c r="DT104" s="16">
        <v>0</v>
      </c>
      <c r="DU104" s="16">
        <v>0</v>
      </c>
      <c r="DV104" s="16">
        <v>1</v>
      </c>
      <c r="DW104" s="16">
        <v>0</v>
      </c>
      <c r="DX104" s="16">
        <v>0</v>
      </c>
      <c r="DY104" s="16">
        <v>0</v>
      </c>
      <c r="DZ104" s="3" t="s">
        <v>398</v>
      </c>
      <c r="EA104" s="3" t="s">
        <v>9</v>
      </c>
      <c r="EB104" s="50">
        <v>7.1755071141891877E-2</v>
      </c>
      <c r="EC104" s="55">
        <v>71755.07114189188</v>
      </c>
      <c r="ED104" s="55">
        <v>92004</v>
      </c>
      <c r="EE104" s="57"/>
      <c r="EF104" s="57"/>
      <c r="EG104" s="55"/>
      <c r="EH104" s="21">
        <v>2000</v>
      </c>
      <c r="EI104" s="57">
        <v>976</v>
      </c>
      <c r="EJ104" s="57">
        <v>1024</v>
      </c>
      <c r="EK104" s="59">
        <v>2.2000000000000002</v>
      </c>
      <c r="EL104" s="60">
        <v>0.48799999999999999</v>
      </c>
      <c r="EM104" s="56">
        <v>0.51200000000000001</v>
      </c>
      <c r="EN104" s="30">
        <f t="shared" si="54"/>
        <v>1.0736000000000001</v>
      </c>
      <c r="EO104" s="30">
        <f t="shared" si="55"/>
        <v>1.1264000000000001</v>
      </c>
      <c r="EP104" s="57">
        <f t="shared" si="56"/>
        <v>-976</v>
      </c>
      <c r="EQ104" s="57">
        <f t="shared" si="57"/>
        <v>-1024</v>
      </c>
      <c r="ER104" s="56">
        <f t="shared" si="58"/>
        <v>0.953125</v>
      </c>
      <c r="ES104" s="31">
        <v>92</v>
      </c>
      <c r="ET104" s="31">
        <v>0</v>
      </c>
      <c r="EU104" s="18">
        <v>0.05</v>
      </c>
      <c r="EV104" s="55">
        <v>0</v>
      </c>
      <c r="EW104" s="55">
        <v>0</v>
      </c>
      <c r="EX104" s="55">
        <v>0</v>
      </c>
      <c r="EY104" s="55">
        <v>0</v>
      </c>
      <c r="EZ104" s="31">
        <v>0</v>
      </c>
      <c r="FA104" s="31">
        <v>0</v>
      </c>
      <c r="FB104" s="31">
        <v>0</v>
      </c>
      <c r="FC104" s="31">
        <v>0</v>
      </c>
      <c r="FD104" s="31">
        <v>0</v>
      </c>
      <c r="FE104" s="61"/>
      <c r="FF104" s="16">
        <v>0</v>
      </c>
      <c r="FG104" s="16">
        <v>0</v>
      </c>
      <c r="FH104" s="50">
        <v>0.1</v>
      </c>
      <c r="FI104" s="48">
        <f t="shared" si="60"/>
        <v>-2.3025850929940455</v>
      </c>
      <c r="FJ104" s="27">
        <v>1.2213754044624587</v>
      </c>
      <c r="FK104" s="27">
        <v>1.3511348446918856</v>
      </c>
      <c r="FL104" s="31">
        <v>0.1</v>
      </c>
      <c r="FM104" s="30">
        <v>0</v>
      </c>
      <c r="FN104" s="30">
        <v>0</v>
      </c>
      <c r="FO104" s="31">
        <v>0.1</v>
      </c>
      <c r="FP104" s="31">
        <v>0.1</v>
      </c>
      <c r="FQ104" s="48">
        <v>0.80265502616216045</v>
      </c>
      <c r="FR104" s="48">
        <v>0.72099727080968612</v>
      </c>
      <c r="FS104" s="48">
        <v>0.7277666967310078</v>
      </c>
      <c r="FT104" s="48">
        <v>0.63460134868262663</v>
      </c>
      <c r="FU104" s="48">
        <v>0.84743103741547332</v>
      </c>
      <c r="FV104" s="31"/>
      <c r="FW104" s="30"/>
      <c r="FX104" s="31">
        <v>42.527628239999999</v>
      </c>
      <c r="FY104" s="31"/>
      <c r="FZ104" s="31"/>
      <c r="GA104" s="31"/>
      <c r="GB104" s="31"/>
      <c r="GC104" s="31"/>
      <c r="GD104" s="31"/>
      <c r="GE104" s="31"/>
      <c r="GF104" s="31"/>
      <c r="GG104" s="31">
        <v>60.948780489999997</v>
      </c>
      <c r="GH104" s="21">
        <v>41.9</v>
      </c>
      <c r="GI104" s="44">
        <v>8.7553847892512332E-2</v>
      </c>
    </row>
    <row r="105" spans="1:191" ht="14" customHeight="1" x14ac:dyDescent="0.15">
      <c r="A105" s="16" t="s">
        <v>615</v>
      </c>
      <c r="B105" s="21" t="s">
        <v>816</v>
      </c>
      <c r="C105" s="33">
        <v>7</v>
      </c>
      <c r="D105" s="20">
        <v>7</v>
      </c>
      <c r="E105" s="20">
        <v>7</v>
      </c>
      <c r="F105" s="20">
        <v>7</v>
      </c>
      <c r="G105" s="20">
        <v>7</v>
      </c>
      <c r="H105" s="31">
        <v>-9</v>
      </c>
      <c r="I105" s="31">
        <v>-9</v>
      </c>
      <c r="J105" s="31">
        <v>-9</v>
      </c>
      <c r="K105" s="31">
        <v>-9</v>
      </c>
      <c r="L105" s="31">
        <v>-9</v>
      </c>
      <c r="M105" s="31">
        <v>-9</v>
      </c>
      <c r="N105" s="31">
        <v>3.1666666666666665</v>
      </c>
      <c r="O105" s="21">
        <v>0</v>
      </c>
      <c r="P105" s="55"/>
      <c r="Q105" s="57"/>
      <c r="R105" s="57"/>
      <c r="S105" s="57"/>
      <c r="T105" s="57"/>
      <c r="U105" s="57"/>
      <c r="V105" s="55"/>
      <c r="W105" s="50"/>
      <c r="X105" s="31"/>
      <c r="Y105" s="17"/>
      <c r="Z105" s="31"/>
      <c r="AA105" s="26"/>
      <c r="AD105" s="48"/>
      <c r="AE105" s="49">
        <v>1E-3</v>
      </c>
      <c r="AF105" s="55">
        <v>23524.861111111109</v>
      </c>
      <c r="AG105" s="55">
        <f t="shared" si="59"/>
        <v>23524861.111111108</v>
      </c>
      <c r="AH105" s="50">
        <v>1.1763107570084486</v>
      </c>
      <c r="AI105" s="39"/>
      <c r="AJ105" s="39"/>
      <c r="AK105" s="39"/>
      <c r="AL105" s="39"/>
      <c r="AM105" s="40"/>
      <c r="AN105" s="40"/>
      <c r="AO105" s="41"/>
      <c r="AP105" s="39"/>
      <c r="AQ105" s="40"/>
      <c r="AR105" s="40"/>
      <c r="AS105" s="41"/>
      <c r="AT105" s="39"/>
      <c r="AU105" s="39">
        <v>0</v>
      </c>
      <c r="AV105" s="48"/>
      <c r="AW105" s="55"/>
      <c r="AX105" s="48"/>
      <c r="AY105" s="48"/>
      <c r="AZ105" s="48"/>
      <c r="BA105" s="56"/>
      <c r="BB105" s="31"/>
      <c r="BC105" s="31"/>
      <c r="BD105" s="31"/>
      <c r="BE105" s="31"/>
      <c r="BH105" s="49"/>
      <c r="BK105" s="16">
        <v>0</v>
      </c>
      <c r="BM105" s="16"/>
      <c r="BN105" s="50">
        <v>0</v>
      </c>
      <c r="BO105" s="9"/>
      <c r="BP105" s="9"/>
      <c r="BQ105" s="53"/>
      <c r="BR105" s="6"/>
      <c r="BS105" s="11"/>
      <c r="BT105" s="48">
        <v>51.377000837097746</v>
      </c>
      <c r="BU105" s="56">
        <v>1.05</v>
      </c>
      <c r="BV105" s="16">
        <v>57</v>
      </c>
      <c r="BW105" s="16">
        <v>53</v>
      </c>
      <c r="BX105" s="16">
        <v>55</v>
      </c>
      <c r="BY105" s="16">
        <v>57</v>
      </c>
      <c r="BZ105" s="16">
        <v>53</v>
      </c>
      <c r="CA105" s="16">
        <v>55</v>
      </c>
      <c r="CB105" s="16">
        <v>57</v>
      </c>
      <c r="CC105" s="16">
        <v>53</v>
      </c>
      <c r="CD105" s="16">
        <v>55</v>
      </c>
      <c r="CE105" s="16">
        <v>57</v>
      </c>
      <c r="CF105" s="16">
        <v>53</v>
      </c>
      <c r="CG105" s="16">
        <v>55</v>
      </c>
      <c r="CH105" s="16">
        <v>57</v>
      </c>
      <c r="CI105" s="16">
        <v>53</v>
      </c>
      <c r="CJ105" s="16">
        <v>55</v>
      </c>
      <c r="CK105" s="49">
        <v>0.92982456140350878</v>
      </c>
      <c r="CL105" s="54">
        <v>0.98200385069037277</v>
      </c>
      <c r="CM105" s="56">
        <v>1.0716552599624685</v>
      </c>
      <c r="CN105" s="56">
        <v>1.0166172561863327</v>
      </c>
      <c r="CO105" s="6">
        <v>370</v>
      </c>
      <c r="CP105" s="14">
        <v>370</v>
      </c>
      <c r="CQ105" s="14">
        <v>250</v>
      </c>
      <c r="CR105" s="4">
        <v>0</v>
      </c>
      <c r="CS105" s="7">
        <v>68.599999999999994</v>
      </c>
      <c r="CT105" s="6"/>
      <c r="CU105" s="6">
        <v>97</v>
      </c>
      <c r="CV105" s="9">
        <v>0.99998652296023638</v>
      </c>
      <c r="CW105" s="13"/>
      <c r="CX105" s="13"/>
      <c r="CY105" s="9"/>
      <c r="CZ105" s="34">
        <v>0</v>
      </c>
      <c r="DA105" s="9">
        <v>0.19500000000000001</v>
      </c>
      <c r="DB105" s="13">
        <v>20.09</v>
      </c>
      <c r="DC105" s="13">
        <v>60.69867</v>
      </c>
      <c r="DD105" s="13">
        <v>80.712389999999999</v>
      </c>
      <c r="DE105" s="9">
        <v>0.75203658323090172</v>
      </c>
      <c r="DF105" s="16">
        <v>0</v>
      </c>
      <c r="DG105" s="16">
        <v>0</v>
      </c>
      <c r="DH105" s="16">
        <v>0</v>
      </c>
      <c r="DI105" s="16">
        <v>1</v>
      </c>
      <c r="DJ105" s="16">
        <v>0</v>
      </c>
      <c r="DK105" s="16">
        <v>0</v>
      </c>
      <c r="DL105" s="16">
        <v>0</v>
      </c>
      <c r="DM105" s="16">
        <v>0</v>
      </c>
      <c r="DN105" s="16">
        <v>0</v>
      </c>
      <c r="DO105" s="16">
        <v>0</v>
      </c>
      <c r="DP105" s="16">
        <v>0</v>
      </c>
      <c r="DQ105" s="16">
        <v>0</v>
      </c>
      <c r="DR105" s="16">
        <v>1</v>
      </c>
      <c r="DS105" s="16">
        <v>0</v>
      </c>
      <c r="DT105" s="16">
        <v>1</v>
      </c>
      <c r="DU105" s="16">
        <v>0</v>
      </c>
      <c r="DV105" s="16">
        <v>0</v>
      </c>
      <c r="DW105" s="16">
        <v>0</v>
      </c>
      <c r="DX105" s="16">
        <v>0</v>
      </c>
      <c r="DY105" s="16">
        <v>0</v>
      </c>
      <c r="DZ105" s="3" t="s">
        <v>398</v>
      </c>
      <c r="EA105" s="3" t="s">
        <v>10</v>
      </c>
      <c r="EB105" s="50">
        <v>19.99884891891892</v>
      </c>
      <c r="EC105" s="55">
        <v>19998848.918918919</v>
      </c>
      <c r="ED105" s="55">
        <v>23529081</v>
      </c>
      <c r="EE105" s="57">
        <v>11936773.001160521</v>
      </c>
      <c r="EF105" s="57">
        <v>11592307.998839481</v>
      </c>
      <c r="EG105" s="55">
        <v>10249072.13851724</v>
      </c>
      <c r="EH105" s="21">
        <v>36800</v>
      </c>
      <c r="EI105" s="57">
        <v>19136</v>
      </c>
      <c r="EJ105" s="57">
        <v>17664</v>
      </c>
      <c r="EK105" s="59">
        <v>0.2</v>
      </c>
      <c r="EL105" s="60">
        <v>0.52</v>
      </c>
      <c r="EM105" s="56">
        <v>0.48</v>
      </c>
      <c r="EN105" s="30">
        <f t="shared" si="54"/>
        <v>0.10400000000000001</v>
      </c>
      <c r="EO105" s="30">
        <f t="shared" si="55"/>
        <v>9.6000000000000002E-2</v>
      </c>
      <c r="EP105" s="57">
        <f t="shared" si="56"/>
        <v>11917637.001160521</v>
      </c>
      <c r="EQ105" s="57">
        <f t="shared" si="57"/>
        <v>11574643.998839481</v>
      </c>
      <c r="ER105" s="56">
        <f t="shared" si="58"/>
        <v>1.0296331362204687</v>
      </c>
      <c r="ES105" s="31"/>
      <c r="ET105" s="31"/>
      <c r="EU105" s="18">
        <v>0.05</v>
      </c>
      <c r="EV105" s="55">
        <v>0</v>
      </c>
      <c r="EW105" s="55">
        <v>0</v>
      </c>
      <c r="EX105" s="55">
        <v>0</v>
      </c>
      <c r="EY105" s="55">
        <v>0</v>
      </c>
      <c r="EZ105" s="31"/>
      <c r="FA105" s="31"/>
      <c r="FB105" s="31"/>
      <c r="FC105" s="31"/>
      <c r="FD105" s="31"/>
      <c r="FE105" s="61">
        <v>4.0000000000000036E-3</v>
      </c>
      <c r="FF105" s="16">
        <v>0</v>
      </c>
      <c r="FG105" s="16">
        <v>0</v>
      </c>
      <c r="FH105" s="50">
        <v>0.1</v>
      </c>
      <c r="FI105" s="48">
        <f t="shared" si="60"/>
        <v>-2.3025850929940455</v>
      </c>
      <c r="FJ105" s="27">
        <v>-0.38841919008214915</v>
      </c>
      <c r="FK105" s="27">
        <v>-0.21663384263977647</v>
      </c>
      <c r="FL105" s="31">
        <v>3</v>
      </c>
      <c r="FM105" s="30">
        <v>2</v>
      </c>
      <c r="FN105" s="30">
        <v>1</v>
      </c>
      <c r="FO105" s="31">
        <v>6</v>
      </c>
      <c r="FP105" s="31">
        <v>3</v>
      </c>
      <c r="FQ105" s="48">
        <v>0.80265502616216045</v>
      </c>
      <c r="FR105" s="48">
        <v>0.40700966916054382</v>
      </c>
      <c r="FS105" s="48">
        <v>0.29045943471424446</v>
      </c>
      <c r="FT105" s="48">
        <v>0.29263741857597181</v>
      </c>
      <c r="FU105" s="48">
        <v>0.31522554119462881</v>
      </c>
      <c r="FV105" s="31"/>
      <c r="FW105" s="30">
        <v>11.167704135789473</v>
      </c>
      <c r="FX105" s="31"/>
      <c r="FY105" s="31"/>
      <c r="FZ105" s="31"/>
      <c r="GA105" s="31"/>
      <c r="GB105" s="31"/>
      <c r="GC105" s="31"/>
      <c r="GD105" s="31"/>
      <c r="GE105" s="31"/>
      <c r="GF105" s="31"/>
      <c r="GG105" s="31">
        <v>66.603365850000003</v>
      </c>
      <c r="GH105" s="21">
        <v>25.8</v>
      </c>
      <c r="GI105" s="44">
        <v>-1.5631761636718671</v>
      </c>
    </row>
    <row r="106" spans="1:191" ht="14" customHeight="1" x14ac:dyDescent="0.15">
      <c r="A106" s="16" t="s">
        <v>493</v>
      </c>
      <c r="B106" s="21" t="s">
        <v>817</v>
      </c>
      <c r="C106" s="33">
        <v>3.2027027027027026</v>
      </c>
      <c r="D106" s="20">
        <v>1.5</v>
      </c>
      <c r="E106" s="20">
        <v>1.5</v>
      </c>
      <c r="F106" s="20">
        <v>1.5</v>
      </c>
      <c r="G106" s="20">
        <v>1.5</v>
      </c>
      <c r="H106" s="31">
        <v>1.5</v>
      </c>
      <c r="I106" s="31">
        <v>1.4210526315789473</v>
      </c>
      <c r="J106" s="31">
        <v>8</v>
      </c>
      <c r="K106" s="31">
        <v>8</v>
      </c>
      <c r="L106" s="31">
        <v>8</v>
      </c>
      <c r="M106" s="31">
        <v>8</v>
      </c>
      <c r="N106" s="31">
        <v>5</v>
      </c>
      <c r="O106" s="21">
        <v>18</v>
      </c>
      <c r="P106" s="55">
        <v>3057.8956265000002</v>
      </c>
      <c r="Q106" s="57">
        <v>3336.5304483999998</v>
      </c>
      <c r="R106" s="57">
        <v>11908.212948</v>
      </c>
      <c r="S106" s="57">
        <v>22048.391995999998</v>
      </c>
      <c r="T106" s="57">
        <v>11382.642330000001</v>
      </c>
      <c r="U106" s="57">
        <v>22783.270049999999</v>
      </c>
      <c r="V106" s="55">
        <v>11546.576103236845</v>
      </c>
      <c r="W106" s="50">
        <v>4.7349262484786117</v>
      </c>
      <c r="X106" s="31">
        <v>5.7804290553900364</v>
      </c>
      <c r="Y106" s="17">
        <v>27.125000000000004</v>
      </c>
      <c r="Z106" s="31">
        <v>5.2158234160714292</v>
      </c>
      <c r="AA106" s="26">
        <v>31.6</v>
      </c>
      <c r="AD106" s="48">
        <v>0.37476175114285687</v>
      </c>
      <c r="AE106" s="48">
        <v>0.37476175114285687</v>
      </c>
      <c r="AF106" s="55">
        <v>20822.805555555555</v>
      </c>
      <c r="AG106" s="55">
        <f t="shared" si="59"/>
        <v>20822805.555555556</v>
      </c>
      <c r="AH106" s="50">
        <v>0.49153365692499512</v>
      </c>
      <c r="AI106" s="39">
        <v>0</v>
      </c>
      <c r="AJ106" s="39">
        <v>0</v>
      </c>
      <c r="AK106" s="39">
        <v>6.405078946983771</v>
      </c>
      <c r="AL106" s="39">
        <v>2.135026315661257</v>
      </c>
      <c r="AM106" s="40">
        <v>1.6371962600787762</v>
      </c>
      <c r="AN106" s="40">
        <v>3.3353423923375702</v>
      </c>
      <c r="AO106" s="41">
        <v>19.769913280352547</v>
      </c>
      <c r="AP106" s="39">
        <f>AVERAGE(AV106,AK106,AN106)</f>
        <v>4.1637147493954023</v>
      </c>
      <c r="AQ106" s="40">
        <v>1.6371962600787762</v>
      </c>
      <c r="AR106" s="40">
        <v>3.3353423923375702</v>
      </c>
      <c r="AS106" s="41">
        <v>26.174992227336318</v>
      </c>
      <c r="AT106" s="39">
        <f>AVERAGE(AI106,AO106,AR106)</f>
        <v>7.7017518908967055</v>
      </c>
      <c r="AU106" s="39">
        <v>3</v>
      </c>
      <c r="AV106" s="48">
        <v>2.7507229088648648</v>
      </c>
      <c r="AW106" s="55">
        <f>IF(AH106=0,1,0)</f>
        <v>0</v>
      </c>
      <c r="AX106" s="48">
        <v>2.7507229088648648</v>
      </c>
      <c r="AY106" s="48">
        <v>1.2564289469189189</v>
      </c>
      <c r="AZ106" s="48">
        <v>4.0071518557837837</v>
      </c>
      <c r="BA106" s="56">
        <v>0.33471086145000001</v>
      </c>
      <c r="BB106" s="31">
        <f>AX106*$BA106</f>
        <v>0.92069683443640882</v>
      </c>
      <c r="BC106" s="31">
        <f>AY106*$BA106</f>
        <v>0.42054041517394769</v>
      </c>
      <c r="BD106" s="31">
        <f>AZ106*$BA106</f>
        <v>1.3412372496103564</v>
      </c>
      <c r="BE106" s="31">
        <v>1.7159990007532133</v>
      </c>
      <c r="BF106" s="49">
        <v>4.0777933000000002E-2</v>
      </c>
      <c r="BG106" s="49">
        <v>4.0777933000000002E-2</v>
      </c>
      <c r="BH106" s="49">
        <v>2.24E-2</v>
      </c>
      <c r="BK106" s="16">
        <v>1</v>
      </c>
      <c r="BL106" s="50">
        <v>7005.4</v>
      </c>
      <c r="BM106" s="16">
        <v>10452.899999999998</v>
      </c>
      <c r="BN106" s="50">
        <v>246.74639297587194</v>
      </c>
      <c r="BO106" s="9">
        <v>0.55400000000000005</v>
      </c>
      <c r="BP106" s="9">
        <v>0.32900000000000001</v>
      </c>
      <c r="BQ106" s="53">
        <v>0.309703907</v>
      </c>
      <c r="BR106" s="6">
        <v>20</v>
      </c>
      <c r="BS106" s="11">
        <v>12</v>
      </c>
      <c r="BT106" s="48">
        <v>49.99016325456563</v>
      </c>
      <c r="BU106" s="56">
        <v>1.1000000000000001</v>
      </c>
      <c r="BV106" s="16">
        <v>9</v>
      </c>
      <c r="BW106" s="16">
        <v>8</v>
      </c>
      <c r="BX106" s="16">
        <v>9</v>
      </c>
      <c r="BY106" s="16">
        <v>8</v>
      </c>
      <c r="BZ106" s="16">
        <v>7</v>
      </c>
      <c r="CA106" s="16">
        <v>8</v>
      </c>
      <c r="CB106" s="16">
        <v>7</v>
      </c>
      <c r="CC106" s="16">
        <v>6</v>
      </c>
      <c r="CD106" s="16">
        <v>6</v>
      </c>
      <c r="CE106" s="16">
        <v>6</v>
      </c>
      <c r="CF106" s="16">
        <v>5</v>
      </c>
      <c r="CG106" s="16">
        <v>6</v>
      </c>
      <c r="CH106" s="16">
        <v>5</v>
      </c>
      <c r="CI106" s="16">
        <v>5</v>
      </c>
      <c r="CJ106" s="16">
        <v>5</v>
      </c>
      <c r="CK106" s="49">
        <v>1</v>
      </c>
      <c r="CL106" s="54">
        <v>1</v>
      </c>
      <c r="CM106" s="56">
        <v>1.0926021226291964</v>
      </c>
      <c r="CN106" s="56">
        <v>1.0205628794257438</v>
      </c>
      <c r="CO106" s="6">
        <v>14</v>
      </c>
      <c r="CP106" s="14">
        <v>14</v>
      </c>
      <c r="CQ106" s="14">
        <v>18</v>
      </c>
      <c r="CR106" s="4">
        <v>5.5</v>
      </c>
      <c r="CS106" s="7">
        <v>80.2</v>
      </c>
      <c r="CT106" s="6"/>
      <c r="CU106" s="6">
        <v>100</v>
      </c>
      <c r="CV106" s="9"/>
      <c r="CW106" s="13">
        <v>79.400000000000006</v>
      </c>
      <c r="CX106" s="13">
        <v>91.65</v>
      </c>
      <c r="CY106" s="9">
        <v>0.86633933442444078</v>
      </c>
      <c r="CZ106" s="34">
        <v>5</v>
      </c>
      <c r="DA106" s="9">
        <v>0.17100000000000001</v>
      </c>
      <c r="DB106" s="13">
        <v>13.71</v>
      </c>
      <c r="DC106" s="13">
        <v>54.512279999999997</v>
      </c>
      <c r="DD106" s="13">
        <v>75.621600000000001</v>
      </c>
      <c r="DE106" s="9">
        <v>0.72085594592021318</v>
      </c>
      <c r="DF106" s="16">
        <v>0</v>
      </c>
      <c r="DG106" s="16">
        <v>0</v>
      </c>
      <c r="DH106" s="16">
        <v>0</v>
      </c>
      <c r="DI106" s="16">
        <v>1</v>
      </c>
      <c r="DJ106" s="16">
        <v>0</v>
      </c>
      <c r="DK106" s="16">
        <v>0</v>
      </c>
      <c r="DL106" s="16">
        <v>0</v>
      </c>
      <c r="DM106" s="16">
        <v>0</v>
      </c>
      <c r="DN106" s="16">
        <v>0</v>
      </c>
      <c r="DO106" s="16">
        <v>0</v>
      </c>
      <c r="DP106" s="16">
        <v>0</v>
      </c>
      <c r="DQ106" s="16">
        <v>0</v>
      </c>
      <c r="DR106" s="16">
        <v>1</v>
      </c>
      <c r="DS106" s="16">
        <v>0</v>
      </c>
      <c r="DT106" s="16">
        <v>0</v>
      </c>
      <c r="DU106" s="16">
        <v>0</v>
      </c>
      <c r="DV106" s="16">
        <v>0</v>
      </c>
      <c r="DW106" s="16">
        <v>0</v>
      </c>
      <c r="DX106" s="16">
        <v>0</v>
      </c>
      <c r="DY106" s="16">
        <v>0</v>
      </c>
      <c r="DZ106" s="3" t="s">
        <v>399</v>
      </c>
      <c r="EA106" s="3" t="s">
        <v>11</v>
      </c>
      <c r="EB106" s="50">
        <v>42.362929297297299</v>
      </c>
      <c r="EC106" s="55">
        <v>42362929.297297299</v>
      </c>
      <c r="ED106" s="55">
        <v>48138000</v>
      </c>
      <c r="EE106" s="57">
        <v>24294314.284744196</v>
      </c>
      <c r="EF106" s="57">
        <v>23843685.715255804</v>
      </c>
      <c r="EG106" s="55">
        <v>20274517.546551727</v>
      </c>
      <c r="EH106" s="21">
        <v>551200</v>
      </c>
      <c r="EI106" s="57">
        <v>283316.8</v>
      </c>
      <c r="EJ106" s="57">
        <v>267883.2</v>
      </c>
      <c r="EK106" s="59">
        <v>1.2</v>
      </c>
      <c r="EL106" s="60">
        <v>0.51400000000000001</v>
      </c>
      <c r="EM106" s="56">
        <v>0.48599999999999999</v>
      </c>
      <c r="EN106" s="30">
        <f t="shared" si="54"/>
        <v>0.61680000000000001</v>
      </c>
      <c r="EO106" s="30">
        <f t="shared" si="55"/>
        <v>0.58319999999999994</v>
      </c>
      <c r="EP106" s="57">
        <f t="shared" si="56"/>
        <v>24010997.484744195</v>
      </c>
      <c r="EQ106" s="57">
        <f t="shared" si="57"/>
        <v>23575802.515255805</v>
      </c>
      <c r="ER106" s="56">
        <f t="shared" si="58"/>
        <v>1.0184593915395574</v>
      </c>
      <c r="ES106" s="31">
        <v>26.3</v>
      </c>
      <c r="ET106" s="31">
        <v>0</v>
      </c>
      <c r="EU106" s="18">
        <v>0.1</v>
      </c>
      <c r="EV106" s="55">
        <v>0</v>
      </c>
      <c r="EW106" s="55">
        <v>0</v>
      </c>
      <c r="EX106" s="55">
        <v>0</v>
      </c>
      <c r="EY106" s="55">
        <v>0</v>
      </c>
      <c r="EZ106" s="31">
        <v>0</v>
      </c>
      <c r="FA106" s="31">
        <v>0</v>
      </c>
      <c r="FB106" s="31">
        <v>0</v>
      </c>
      <c r="FC106" s="31">
        <v>1.3</v>
      </c>
      <c r="FD106" s="31">
        <v>49.3</v>
      </c>
      <c r="FE106" s="61">
        <v>3.0000000000000027E-3</v>
      </c>
      <c r="FF106" s="16">
        <v>1</v>
      </c>
      <c r="FG106" s="16">
        <v>1000</v>
      </c>
      <c r="FH106" s="50">
        <v>23.605544200735871</v>
      </c>
      <c r="FI106" s="48">
        <f t="shared" si="60"/>
        <v>3.1614816082012935</v>
      </c>
      <c r="FJ106" s="27">
        <v>0.11718502205633941</v>
      </c>
      <c r="FK106" s="27">
        <v>0.22510933461306032</v>
      </c>
      <c r="FL106" s="31">
        <v>5</v>
      </c>
      <c r="FM106" s="30">
        <v>2</v>
      </c>
      <c r="FN106" s="30">
        <v>1</v>
      </c>
      <c r="FO106" s="31">
        <v>10</v>
      </c>
      <c r="FP106" s="31">
        <v>5</v>
      </c>
      <c r="FQ106" s="48">
        <v>-0.29313847259038539</v>
      </c>
      <c r="FR106" s="48">
        <v>0.1904664956094112</v>
      </c>
      <c r="FS106" s="48">
        <v>-6.0200649581374655E-3</v>
      </c>
      <c r="FT106" s="48">
        <v>5.6800225398968486E-2</v>
      </c>
      <c r="FU106" s="48">
        <v>3.4643503614583432E-2</v>
      </c>
      <c r="FV106" s="31">
        <v>2.9109310314499997</v>
      </c>
      <c r="FW106" s="30">
        <v>3.1450676962105266</v>
      </c>
      <c r="FX106" s="31">
        <v>12.816821286500002</v>
      </c>
      <c r="FY106" s="31">
        <v>15.16835844111111</v>
      </c>
      <c r="FZ106" s="31">
        <v>14.568076376315791</v>
      </c>
      <c r="GA106" s="31"/>
      <c r="GB106" s="31">
        <v>5.3482667624210514</v>
      </c>
      <c r="GC106" s="31">
        <v>30.819656123157888</v>
      </c>
      <c r="GD106" s="31">
        <v>29.082927965789473</v>
      </c>
      <c r="GE106" s="31">
        <v>59.902584088947364</v>
      </c>
      <c r="GF106" s="31">
        <v>8.7266542014646422</v>
      </c>
      <c r="GG106" s="31">
        <v>78.432682929999999</v>
      </c>
      <c r="GH106" s="21">
        <v>5.2</v>
      </c>
      <c r="GI106" s="44">
        <v>0.53259211082905256</v>
      </c>
    </row>
    <row r="107" spans="1:191" ht="14" customHeight="1" x14ac:dyDescent="0.15">
      <c r="A107" s="16" t="s">
        <v>597</v>
      </c>
      <c r="B107" s="21" t="s">
        <v>818</v>
      </c>
      <c r="C107" s="33">
        <v>4.5</v>
      </c>
      <c r="D107" s="20">
        <v>4.5</v>
      </c>
      <c r="E107" s="20">
        <v>4.5</v>
      </c>
      <c r="F107" s="20">
        <v>4.5</v>
      </c>
      <c r="G107" s="20">
        <v>4.5</v>
      </c>
      <c r="H107" s="31"/>
      <c r="I107" s="31"/>
      <c r="J107" s="31"/>
      <c r="K107" s="31"/>
      <c r="L107" s="31"/>
      <c r="M107" s="31"/>
      <c r="N107" s="31"/>
      <c r="O107" s="21"/>
      <c r="P107" s="55"/>
      <c r="Q107" s="57"/>
      <c r="R107" s="57"/>
      <c r="S107" s="57"/>
      <c r="T107" s="57"/>
      <c r="U107" s="57"/>
      <c r="V107" s="55"/>
      <c r="W107" s="50"/>
      <c r="X107" s="31"/>
      <c r="Y107" s="17"/>
      <c r="Z107" s="31">
        <v>18.66867385175</v>
      </c>
      <c r="AA107" s="26"/>
      <c r="AD107" s="48"/>
      <c r="AE107" s="49">
        <v>1E-3</v>
      </c>
      <c r="AG107" s="55">
        <f t="shared" si="59"/>
        <v>0</v>
      </c>
      <c r="AH107" s="50">
        <v>0</v>
      </c>
      <c r="AI107" s="39"/>
      <c r="AJ107" s="39"/>
      <c r="AK107" s="39"/>
      <c r="AL107" s="39"/>
      <c r="AM107" s="40"/>
      <c r="AN107" s="40"/>
      <c r="AO107" s="41"/>
      <c r="AP107" s="39"/>
      <c r="AQ107" s="40"/>
      <c r="AR107" s="40"/>
      <c r="AS107" s="41"/>
      <c r="AT107" s="39"/>
      <c r="AU107" s="39"/>
      <c r="AV107" s="48"/>
      <c r="AW107" s="55"/>
      <c r="AX107" s="48"/>
      <c r="AY107" s="48"/>
      <c r="AZ107" s="48"/>
      <c r="BA107" s="56">
        <v>0.14546912519999999</v>
      </c>
      <c r="BB107" s="31"/>
      <c r="BC107" s="31"/>
      <c r="BD107" s="31"/>
      <c r="BE107" s="31"/>
      <c r="BH107" s="49"/>
      <c r="BK107" s="16">
        <v>0</v>
      </c>
      <c r="BL107" s="50">
        <v>78.7</v>
      </c>
      <c r="BM107" s="16">
        <v>94.899999999999991</v>
      </c>
      <c r="BN107" s="50">
        <v>55.643065415821496</v>
      </c>
      <c r="BO107" s="9"/>
      <c r="BP107" s="9"/>
      <c r="BQ107" s="53"/>
      <c r="BR107" s="6"/>
      <c r="BS107" s="11"/>
      <c r="BU107" s="56"/>
      <c r="BV107" s="16"/>
      <c r="BW107" s="16"/>
      <c r="BX107" s="16"/>
      <c r="BY107" s="16"/>
      <c r="BZ107" s="16"/>
      <c r="CA107" s="16"/>
      <c r="CB107" s="16"/>
      <c r="CC107" s="16"/>
      <c r="CD107" s="16"/>
      <c r="CE107" s="16"/>
      <c r="CF107" s="16"/>
      <c r="CG107" s="16"/>
      <c r="CH107" s="16"/>
      <c r="CI107" s="16"/>
      <c r="CJ107" s="16"/>
      <c r="CK107" s="49"/>
      <c r="CL107" s="49"/>
      <c r="CM107" s="56">
        <v>1.0657885928504485</v>
      </c>
      <c r="CN107" s="56">
        <v>1.0151878194537116</v>
      </c>
      <c r="CO107" s="6"/>
      <c r="CP107" s="14"/>
      <c r="CQ107" s="14"/>
      <c r="CR107" s="4"/>
      <c r="CS107" s="7"/>
      <c r="CT107" s="6"/>
      <c r="CU107" s="6"/>
      <c r="CV107" s="9"/>
      <c r="CW107" s="13"/>
      <c r="CX107" s="13"/>
      <c r="CY107" s="9"/>
      <c r="CZ107" s="34"/>
      <c r="DA107" s="9"/>
      <c r="DB107" s="13"/>
      <c r="DC107" s="13"/>
      <c r="DD107" s="13"/>
      <c r="DE107" s="9"/>
      <c r="DF107" s="16">
        <v>0</v>
      </c>
      <c r="DG107" s="16">
        <v>0</v>
      </c>
      <c r="DH107" s="16">
        <v>0</v>
      </c>
      <c r="DI107" s="16">
        <v>0</v>
      </c>
      <c r="DJ107" s="16">
        <v>1</v>
      </c>
      <c r="DK107" s="16">
        <v>0</v>
      </c>
      <c r="DL107" s="16">
        <v>0</v>
      </c>
      <c r="DM107" s="16">
        <v>0</v>
      </c>
      <c r="DN107" s="16">
        <v>0</v>
      </c>
      <c r="DO107" s="16">
        <v>0</v>
      </c>
      <c r="DP107" s="16">
        <v>0</v>
      </c>
      <c r="DQ107" s="16">
        <v>0</v>
      </c>
      <c r="DR107" s="16">
        <v>0</v>
      </c>
      <c r="DS107" s="16">
        <v>1</v>
      </c>
      <c r="DT107" s="16">
        <v>1</v>
      </c>
      <c r="DU107" s="16">
        <v>1</v>
      </c>
      <c r="DV107" s="16">
        <v>0</v>
      </c>
      <c r="DW107" s="16">
        <v>0</v>
      </c>
      <c r="DX107" s="16">
        <v>0</v>
      </c>
      <c r="DY107" s="16">
        <v>0</v>
      </c>
      <c r="DZ107" s="3" t="s">
        <v>422</v>
      </c>
      <c r="EA107" s="3" t="s">
        <v>80</v>
      </c>
      <c r="EB107" s="50">
        <v>1.7055135135135135</v>
      </c>
      <c r="EC107" s="55">
        <v>1705513.5135135136</v>
      </c>
      <c r="ED107" s="55">
        <v>1767000</v>
      </c>
      <c r="EE107" s="57"/>
      <c r="EF107" s="57"/>
      <c r="EG107" s="55"/>
      <c r="EH107" s="21"/>
      <c r="EI107" s="57"/>
      <c r="EJ107" s="57"/>
      <c r="EK107" s="59"/>
      <c r="EL107" s="60"/>
      <c r="EM107" s="56"/>
      <c r="EN107" s="30"/>
      <c r="EO107" s="30"/>
      <c r="EP107" s="57"/>
      <c r="EQ107" s="57"/>
      <c r="ER107" s="56"/>
      <c r="ES107" s="31"/>
      <c r="ET107" s="31"/>
      <c r="EU107" s="18">
        <v>89.6</v>
      </c>
      <c r="EV107" s="55">
        <v>1</v>
      </c>
      <c r="EW107" s="55">
        <v>0</v>
      </c>
      <c r="EX107" s="55">
        <v>0</v>
      </c>
      <c r="EY107" s="55">
        <v>0</v>
      </c>
      <c r="EZ107" s="31"/>
      <c r="FA107" s="31"/>
      <c r="FB107" s="31"/>
      <c r="FC107" s="31"/>
      <c r="FD107" s="31"/>
      <c r="FE107" s="61"/>
      <c r="FF107" s="16">
        <v>0</v>
      </c>
      <c r="FG107" s="16">
        <v>0</v>
      </c>
      <c r="FH107" s="50">
        <v>0.1</v>
      </c>
      <c r="FI107" s="48">
        <f t="shared" si="60"/>
        <v>-2.3025850929940455</v>
      </c>
      <c r="FJ107" s="27"/>
      <c r="FK107" s="27">
        <v>-0.68445427810434367</v>
      </c>
      <c r="FL107" s="31">
        <v>0.1</v>
      </c>
      <c r="FM107" s="30">
        <v>0</v>
      </c>
      <c r="FN107" s="30">
        <v>0</v>
      </c>
      <c r="FO107" s="31">
        <v>0.1</v>
      </c>
      <c r="FP107" s="31">
        <v>0.1</v>
      </c>
      <c r="FQ107" s="48">
        <v>0.80265502616216045</v>
      </c>
      <c r="FR107" s="48">
        <v>0.72099727080968612</v>
      </c>
      <c r="FS107" s="48">
        <v>0.7277666967310078</v>
      </c>
      <c r="FT107" s="48">
        <v>0.63460134868262663</v>
      </c>
      <c r="FU107" s="48">
        <v>0.44031321285622749</v>
      </c>
      <c r="FV107" s="31"/>
      <c r="FW107" s="30"/>
      <c r="FX107" s="31">
        <v>19.3093368625</v>
      </c>
      <c r="FY107" s="31"/>
      <c r="FZ107" s="31"/>
      <c r="GA107" s="31"/>
      <c r="GB107" s="31"/>
      <c r="GC107" s="31"/>
      <c r="GD107" s="31"/>
      <c r="GE107" s="31"/>
      <c r="GF107" s="31"/>
      <c r="GG107" s="31">
        <v>68.690975609999995</v>
      </c>
      <c r="GH107" s="21"/>
      <c r="GI107" s="44">
        <v>-0.64186903967502795</v>
      </c>
    </row>
    <row r="108" spans="1:191" ht="14" customHeight="1" x14ac:dyDescent="0.15">
      <c r="A108" s="16" t="s">
        <v>586</v>
      </c>
      <c r="B108" s="21" t="s">
        <v>741</v>
      </c>
      <c r="C108" s="33">
        <v>4.6621621621621623</v>
      </c>
      <c r="D108" s="20">
        <v>4.0999999999999996</v>
      </c>
      <c r="E108" s="20">
        <v>4</v>
      </c>
      <c r="F108" s="20">
        <v>4</v>
      </c>
      <c r="G108" s="20">
        <v>4</v>
      </c>
      <c r="H108" s="31">
        <v>-8.0512820512820511</v>
      </c>
      <c r="I108" s="31">
        <v>-8.0270270270270263</v>
      </c>
      <c r="J108" s="31">
        <v>-7</v>
      </c>
      <c r="K108" s="31">
        <v>-7</v>
      </c>
      <c r="L108" s="31">
        <v>-7</v>
      </c>
      <c r="M108" s="31">
        <v>-7</v>
      </c>
      <c r="N108" s="31">
        <v>5.7799999999999994</v>
      </c>
      <c r="O108" s="21">
        <v>0</v>
      </c>
      <c r="P108" s="55">
        <v>97813.291100000002</v>
      </c>
      <c r="Q108" s="57">
        <v>96149.055489000006</v>
      </c>
      <c r="R108" s="57">
        <v>22100.068031999999</v>
      </c>
      <c r="S108" s="57">
        <v>41268.545812999997</v>
      </c>
      <c r="T108" s="57"/>
      <c r="U108" s="57">
        <v>43560.221720000001</v>
      </c>
      <c r="V108" s="55">
        <v>45386.571973052633</v>
      </c>
      <c r="W108" s="50"/>
      <c r="X108" s="31">
        <v>-2.3336493477658942</v>
      </c>
      <c r="Y108" s="17">
        <v>18.3</v>
      </c>
      <c r="Z108" s="31">
        <v>15.317652671562499</v>
      </c>
      <c r="AA108" s="26"/>
      <c r="AB108" s="49">
        <v>0</v>
      </c>
      <c r="AC108" s="49">
        <v>1E-3</v>
      </c>
      <c r="AD108" s="48">
        <v>1.3473393E-2</v>
      </c>
      <c r="AE108" s="48">
        <v>1.3473393E-2</v>
      </c>
      <c r="AF108" s="55">
        <v>102620.08333333333</v>
      </c>
      <c r="AG108" s="55">
        <f t="shared" si="59"/>
        <v>102620083.33333333</v>
      </c>
      <c r="AH108" s="50">
        <v>57.307357928389251</v>
      </c>
      <c r="AI108" s="39">
        <v>138084.99935310351</v>
      </c>
      <c r="AJ108" s="39">
        <v>167661.71638700963</v>
      </c>
      <c r="AK108" s="39">
        <v>212012.66585625563</v>
      </c>
      <c r="AL108" s="39">
        <v>172586.46053212293</v>
      </c>
      <c r="AM108" s="40">
        <v>0</v>
      </c>
      <c r="AN108" s="40">
        <v>0</v>
      </c>
      <c r="AO108" s="41">
        <v>0</v>
      </c>
      <c r="AP108" s="39">
        <f>AVERAGE(AV108,AK108,AN108)</f>
        <v>70697.283650587226</v>
      </c>
      <c r="AQ108" s="40">
        <v>138084.99935310351</v>
      </c>
      <c r="AR108" s="40">
        <v>167661.71638700963</v>
      </c>
      <c r="AS108" s="41">
        <v>212012.66585625563</v>
      </c>
      <c r="AT108" s="39">
        <f>AVERAGE(AI108,AO108,AR108)</f>
        <v>101915.57191337105</v>
      </c>
      <c r="AU108" s="39">
        <v>3</v>
      </c>
      <c r="AV108" s="48">
        <v>79.185095506058829</v>
      </c>
      <c r="AW108" s="55">
        <f t="shared" ref="AW108:AW115" si="61">IF(AH108=0,1,0)</f>
        <v>0</v>
      </c>
      <c r="AX108" s="48">
        <v>79.185095506058829</v>
      </c>
      <c r="AY108" s="48">
        <v>0.41024529749999999</v>
      </c>
      <c r="AZ108" s="48">
        <v>79.595340803558827</v>
      </c>
      <c r="BA108" s="56">
        <v>0.58037432891891871</v>
      </c>
      <c r="BB108" s="31">
        <f t="shared" ref="BB108:BD115" si="62">AX108*$BA108</f>
        <v>45.956996664709379</v>
      </c>
      <c r="BC108" s="31">
        <f t="shared" si="62"/>
        <v>0.23809583922870467</v>
      </c>
      <c r="BD108" s="31">
        <f t="shared" si="62"/>
        <v>46.195092503938085</v>
      </c>
      <c r="BE108" s="31">
        <v>46.208565896938083</v>
      </c>
      <c r="BF108" s="49">
        <v>0.52459982199999999</v>
      </c>
      <c r="BG108" s="49">
        <v>0.52459982199999999</v>
      </c>
      <c r="BH108" s="49">
        <v>0.7278</v>
      </c>
      <c r="BI108" s="49">
        <v>0.52459982199999999</v>
      </c>
      <c r="BJ108" s="49">
        <v>0.52459982199999999</v>
      </c>
      <c r="BK108" s="16">
        <v>0</v>
      </c>
      <c r="BM108" s="16"/>
      <c r="BN108" s="50">
        <v>0</v>
      </c>
      <c r="BO108" s="9"/>
      <c r="BP108" s="9">
        <v>0.45100000000000001</v>
      </c>
      <c r="BQ108" s="53">
        <v>0.45106862399999997</v>
      </c>
      <c r="BR108" s="6">
        <v>43</v>
      </c>
      <c r="BS108" s="11">
        <v>47</v>
      </c>
      <c r="BT108" s="48">
        <v>41.401670376126575</v>
      </c>
      <c r="BU108" s="56">
        <v>1.03</v>
      </c>
      <c r="BV108" s="16">
        <v>16</v>
      </c>
      <c r="BW108" s="16">
        <v>14</v>
      </c>
      <c r="BX108" s="16">
        <v>15</v>
      </c>
      <c r="BY108" s="16">
        <v>16</v>
      </c>
      <c r="BZ108" s="16">
        <v>12</v>
      </c>
      <c r="CA108" s="16">
        <v>14</v>
      </c>
      <c r="CB108" s="16">
        <v>13</v>
      </c>
      <c r="CC108" s="16">
        <v>10</v>
      </c>
      <c r="CD108" s="16">
        <v>11</v>
      </c>
      <c r="CE108" s="16">
        <v>12</v>
      </c>
      <c r="CF108" s="16">
        <v>11</v>
      </c>
      <c r="CG108" s="16">
        <v>11</v>
      </c>
      <c r="CH108" s="16">
        <v>11</v>
      </c>
      <c r="CI108" s="16">
        <v>10</v>
      </c>
      <c r="CJ108" s="16">
        <v>11</v>
      </c>
      <c r="CK108" s="49">
        <v>0.90909090909090906</v>
      </c>
      <c r="CL108" s="54">
        <v>0.96025256778912749</v>
      </c>
      <c r="CM108" s="56">
        <v>1.0510553358113999</v>
      </c>
      <c r="CN108" s="56">
        <v>1.011514407119275</v>
      </c>
      <c r="CO108" s="6">
        <v>4</v>
      </c>
      <c r="CP108" s="14">
        <v>4</v>
      </c>
      <c r="CQ108" s="14">
        <v>9</v>
      </c>
      <c r="CR108" s="4">
        <v>13.2</v>
      </c>
      <c r="CS108" s="7"/>
      <c r="CT108" s="6"/>
      <c r="CU108" s="6">
        <v>100</v>
      </c>
      <c r="CV108" s="9">
        <v>0.97247386993838458</v>
      </c>
      <c r="CW108" s="13">
        <v>52.2</v>
      </c>
      <c r="CX108" s="13">
        <v>43.89</v>
      </c>
      <c r="CY108" s="9">
        <v>1.1893369788106631</v>
      </c>
      <c r="CZ108" s="34">
        <v>7</v>
      </c>
      <c r="DA108" s="9">
        <v>7.9000000000000001E-2</v>
      </c>
      <c r="DB108" s="13">
        <v>3.08</v>
      </c>
      <c r="DC108" s="13">
        <v>45.597619999999999</v>
      </c>
      <c r="DD108" s="13">
        <v>84.508859999999999</v>
      </c>
      <c r="DE108" s="9">
        <v>0.53956023072610371</v>
      </c>
      <c r="DF108" s="16">
        <v>1</v>
      </c>
      <c r="DG108" s="16">
        <v>0</v>
      </c>
      <c r="DH108" s="16">
        <v>0</v>
      </c>
      <c r="DI108" s="16">
        <v>0</v>
      </c>
      <c r="DJ108" s="16">
        <v>0</v>
      </c>
      <c r="DK108" s="16">
        <v>0</v>
      </c>
      <c r="DL108" s="16">
        <v>0</v>
      </c>
      <c r="DM108" s="16">
        <v>0</v>
      </c>
      <c r="DN108" s="16">
        <v>0</v>
      </c>
      <c r="DO108" s="16">
        <v>0</v>
      </c>
      <c r="DP108" s="16">
        <v>0</v>
      </c>
      <c r="DQ108" s="16">
        <v>0</v>
      </c>
      <c r="DR108" s="16">
        <v>0</v>
      </c>
      <c r="DS108" s="16">
        <v>0</v>
      </c>
      <c r="DT108" s="16">
        <v>0</v>
      </c>
      <c r="DU108" s="16">
        <v>0</v>
      </c>
      <c r="DV108" s="16">
        <v>0</v>
      </c>
      <c r="DW108" s="16">
        <v>1</v>
      </c>
      <c r="DX108" s="16">
        <v>1</v>
      </c>
      <c r="DY108" s="16">
        <v>1</v>
      </c>
      <c r="DZ108" s="3" t="s">
        <v>399</v>
      </c>
      <c r="EA108" s="3" t="s">
        <v>423</v>
      </c>
      <c r="EB108" s="50">
        <v>1.7906964662647062</v>
      </c>
      <c r="EC108" s="55">
        <v>1790696.4662647063</v>
      </c>
      <c r="ED108" s="55">
        <v>2535446.0559999999</v>
      </c>
      <c r="EE108" s="57">
        <v>1006155.6511622552</v>
      </c>
      <c r="EF108" s="57">
        <v>1529290.4048377445</v>
      </c>
      <c r="EG108" s="55">
        <v>943410.92196923099</v>
      </c>
      <c r="EH108" s="21">
        <v>1869700</v>
      </c>
      <c r="EI108" s="57">
        <v>560910</v>
      </c>
      <c r="EJ108" s="57">
        <v>1308790</v>
      </c>
      <c r="EK108" s="59">
        <v>69.2</v>
      </c>
      <c r="EL108" s="60">
        <v>0.3</v>
      </c>
      <c r="EM108" s="56">
        <v>0.7</v>
      </c>
      <c r="EN108" s="30">
        <f t="shared" ref="EN108:EN118" si="63">EK108*EL108</f>
        <v>20.76</v>
      </c>
      <c r="EO108" s="30">
        <f t="shared" ref="EO108:EO118" si="64">EK108*EM108</f>
        <v>48.44</v>
      </c>
      <c r="EP108" s="57">
        <f t="shared" ref="EP108:EQ115" si="65">EE108-EI108</f>
        <v>445245.65116225521</v>
      </c>
      <c r="EQ108" s="57">
        <f t="shared" si="65"/>
        <v>220500.40483774454</v>
      </c>
      <c r="ER108" s="56">
        <f t="shared" ref="ER108:ER115" si="66">EP108/EQ108</f>
        <v>2.0192509464546773</v>
      </c>
      <c r="ES108" s="31">
        <v>0</v>
      </c>
      <c r="ET108" s="31">
        <v>85</v>
      </c>
      <c r="EU108" s="18">
        <v>95</v>
      </c>
      <c r="EV108" s="55">
        <v>1</v>
      </c>
      <c r="EW108" s="55">
        <v>1</v>
      </c>
      <c r="EX108" s="55">
        <v>1</v>
      </c>
      <c r="EY108" s="55">
        <v>1</v>
      </c>
      <c r="EZ108" s="31">
        <v>0</v>
      </c>
      <c r="FA108" s="31">
        <v>0</v>
      </c>
      <c r="FB108" s="31">
        <v>0</v>
      </c>
      <c r="FC108" s="31">
        <v>0</v>
      </c>
      <c r="FD108" s="31">
        <v>0</v>
      </c>
      <c r="FE108" s="61">
        <v>0.78800000000000003</v>
      </c>
      <c r="FF108" s="16">
        <v>1</v>
      </c>
      <c r="FG108" s="16">
        <v>100000</v>
      </c>
      <c r="FH108" s="50">
        <v>55844.193521303176</v>
      </c>
      <c r="FI108" s="48">
        <f t="shared" si="60"/>
        <v>10.930320833493681</v>
      </c>
      <c r="FJ108" s="27">
        <v>0.17840574232039155</v>
      </c>
      <c r="FK108" s="27">
        <v>0.28550946046808579</v>
      </c>
      <c r="FL108" s="31">
        <v>2</v>
      </c>
      <c r="FM108" s="30">
        <v>1.5</v>
      </c>
      <c r="FN108" s="30">
        <v>0.5</v>
      </c>
      <c r="FO108" s="31">
        <v>3</v>
      </c>
      <c r="FP108" s="31">
        <v>1</v>
      </c>
      <c r="FQ108" s="48">
        <v>-1.8511435229435991</v>
      </c>
      <c r="FR108" s="48">
        <v>0.51528125593611018</v>
      </c>
      <c r="FS108" s="48">
        <v>0.5128190594685309</v>
      </c>
      <c r="FT108" s="48">
        <v>0.52847461175297517</v>
      </c>
      <c r="FU108" s="48">
        <v>-1.8118270635794297E-3</v>
      </c>
      <c r="FV108" s="31">
        <v>16.45784286157895</v>
      </c>
      <c r="FW108" s="30">
        <v>1.7671736624999996</v>
      </c>
      <c r="FX108" s="31">
        <v>29.114580628947362</v>
      </c>
      <c r="FY108" s="31">
        <v>0.93889389214285701</v>
      </c>
      <c r="FZ108" s="31">
        <v>1.0009361948235294</v>
      </c>
      <c r="GA108" s="31"/>
      <c r="GB108" s="31">
        <v>1.9579272292941179</v>
      </c>
      <c r="GC108" s="31">
        <v>5.0668452124999999E-2</v>
      </c>
      <c r="GD108" s="31">
        <v>0.6140665099999999</v>
      </c>
      <c r="GE108" s="31">
        <v>0.66473496212499994</v>
      </c>
      <c r="GF108" s="31">
        <v>6.6535728355556038E-3</v>
      </c>
      <c r="GG108" s="31">
        <v>77.567707319999997</v>
      </c>
      <c r="GH108" s="21">
        <v>9.1</v>
      </c>
      <c r="GI108" s="44">
        <v>0.62846628215384415</v>
      </c>
    </row>
    <row r="109" spans="1:191" ht="14" customHeight="1" x14ac:dyDescent="0.15">
      <c r="A109" s="16" t="s">
        <v>618</v>
      </c>
      <c r="B109" s="21" t="s">
        <v>819</v>
      </c>
      <c r="C109" s="33">
        <v>4.6315789473684212</v>
      </c>
      <c r="D109" s="20">
        <v>4.7</v>
      </c>
      <c r="E109" s="20">
        <v>4.833333333333333</v>
      </c>
      <c r="F109" s="20">
        <v>5</v>
      </c>
      <c r="G109" s="20">
        <v>5.5</v>
      </c>
      <c r="H109" s="31">
        <v>-1.4736842105263157</v>
      </c>
      <c r="I109" s="31">
        <v>-1.4736842105263157</v>
      </c>
      <c r="J109" s="31">
        <v>2.8</v>
      </c>
      <c r="K109" s="31">
        <v>2.3333333333333335</v>
      </c>
      <c r="L109" s="31">
        <v>2</v>
      </c>
      <c r="M109" s="31">
        <v>1</v>
      </c>
      <c r="N109" s="31">
        <v>6.125</v>
      </c>
      <c r="O109" s="21">
        <v>5</v>
      </c>
      <c r="P109" s="55"/>
      <c r="Q109" s="57"/>
      <c r="R109" s="57"/>
      <c r="S109" s="57">
        <v>3647.7158519</v>
      </c>
      <c r="T109" s="57">
        <v>2505.3459950000001</v>
      </c>
      <c r="U109" s="57">
        <v>1727.7329950000001</v>
      </c>
      <c r="V109" s="55">
        <v>3298.6969460666669</v>
      </c>
      <c r="W109" s="50">
        <v>-2.4470079089975871</v>
      </c>
      <c r="X109" s="31"/>
      <c r="Y109" s="17">
        <v>14.62857142857143</v>
      </c>
      <c r="Z109" s="31">
        <v>19.499664386874997</v>
      </c>
      <c r="AA109" s="26">
        <v>33.5</v>
      </c>
      <c r="AB109" s="49">
        <v>6.8594357999999994E-2</v>
      </c>
      <c r="AC109" s="49">
        <v>6.8594357999999994E-2</v>
      </c>
      <c r="AD109" s="48">
        <v>11.908734934352943</v>
      </c>
      <c r="AE109" s="48">
        <v>11.908734934352943</v>
      </c>
      <c r="AF109" s="55">
        <v>1516.3333333333333</v>
      </c>
      <c r="AG109" s="55">
        <f t="shared" si="59"/>
        <v>1516333.3333333333</v>
      </c>
      <c r="AH109" s="50">
        <v>0.35424490037145334</v>
      </c>
      <c r="AI109" s="39"/>
      <c r="AJ109" s="39">
        <v>39.931957017877139</v>
      </c>
      <c r="AK109" s="39">
        <v>68.608171110038114</v>
      </c>
      <c r="AL109" s="39">
        <v>54.270064063957626</v>
      </c>
      <c r="AM109" s="40"/>
      <c r="AN109" s="40">
        <v>0</v>
      </c>
      <c r="AO109" s="41">
        <v>0</v>
      </c>
      <c r="AP109" s="39">
        <f>AVERAGE(AK109,AN109)</f>
        <v>34.304085555019057</v>
      </c>
      <c r="AQ109" s="40"/>
      <c r="AR109" s="40">
        <v>39.931957017877139</v>
      </c>
      <c r="AS109" s="41">
        <v>68.608171110038114</v>
      </c>
      <c r="AT109" s="39">
        <f>AVERAGE(AO109,AR109)</f>
        <v>19.965978508938569</v>
      </c>
      <c r="AU109" s="39">
        <v>2</v>
      </c>
      <c r="AV109" s="48">
        <v>15.514341899615387</v>
      </c>
      <c r="AW109" s="55">
        <f t="shared" si="61"/>
        <v>0</v>
      </c>
      <c r="AX109" s="48">
        <v>15.514341899615387</v>
      </c>
      <c r="AY109" s="48">
        <v>6.5348897969230766</v>
      </c>
      <c r="AZ109" s="48">
        <v>22.049231696538463</v>
      </c>
      <c r="BA109" s="56">
        <v>0.38696632650999996</v>
      </c>
      <c r="BB109" s="31">
        <f t="shared" si="62"/>
        <v>6.0035278931143408</v>
      </c>
      <c r="BC109" s="31">
        <f t="shared" si="62"/>
        <v>2.5287822988630024</v>
      </c>
      <c r="BD109" s="31">
        <f t="shared" si="62"/>
        <v>8.5323101919773432</v>
      </c>
      <c r="BE109" s="31">
        <v>20.441045126330287</v>
      </c>
      <c r="BF109" s="49">
        <v>1.5974839000000001E-2</v>
      </c>
      <c r="BG109" s="49">
        <v>1.5974839000000001E-2</v>
      </c>
      <c r="BH109" s="49"/>
      <c r="BI109" s="49">
        <v>8.4569197999999998E-2</v>
      </c>
      <c r="BJ109" s="49">
        <v>8.4569197999999998E-2</v>
      </c>
      <c r="BK109" s="16">
        <v>1</v>
      </c>
      <c r="BL109" s="50">
        <v>54.4</v>
      </c>
      <c r="BM109" s="16">
        <v>62.7</v>
      </c>
      <c r="BN109" s="50">
        <v>14.647937076252006</v>
      </c>
      <c r="BO109" s="9">
        <v>0.57499999999999996</v>
      </c>
      <c r="BP109" s="9">
        <v>0.52100000000000002</v>
      </c>
      <c r="BQ109" s="53">
        <v>0.56010585400000001</v>
      </c>
      <c r="BR109" s="6">
        <v>63</v>
      </c>
      <c r="BS109" s="11">
        <v>109</v>
      </c>
      <c r="BT109" s="48">
        <v>51.420880675731659</v>
      </c>
      <c r="BU109" s="56">
        <v>1.0549999999999999</v>
      </c>
      <c r="BV109" s="16">
        <v>80</v>
      </c>
      <c r="BW109" s="16">
        <v>69</v>
      </c>
      <c r="BX109" s="16">
        <v>75</v>
      </c>
      <c r="BY109" s="16">
        <v>66</v>
      </c>
      <c r="BZ109" s="16">
        <v>57</v>
      </c>
      <c r="CA109" s="16">
        <v>62</v>
      </c>
      <c r="CB109" s="16">
        <v>55</v>
      </c>
      <c r="CC109" s="16">
        <v>47</v>
      </c>
      <c r="CD109" s="16">
        <v>51</v>
      </c>
      <c r="CE109" s="16">
        <v>45</v>
      </c>
      <c r="CF109" s="16">
        <v>39</v>
      </c>
      <c r="CG109" s="16">
        <v>43</v>
      </c>
      <c r="CH109" s="16">
        <v>41</v>
      </c>
      <c r="CI109" s="16">
        <v>35</v>
      </c>
      <c r="CJ109" s="16">
        <v>38</v>
      </c>
      <c r="CK109" s="49">
        <v>0.85365853658536583</v>
      </c>
      <c r="CL109" s="54">
        <v>0.95739304303973993</v>
      </c>
      <c r="CM109" s="56">
        <v>1.1255546311702718</v>
      </c>
      <c r="CN109" s="56">
        <v>1.0284410751719193</v>
      </c>
      <c r="CO109" s="6">
        <v>150</v>
      </c>
      <c r="CP109" s="14">
        <v>150</v>
      </c>
      <c r="CQ109" s="14">
        <v>81</v>
      </c>
      <c r="CR109" s="4">
        <v>32.299999999999997</v>
      </c>
      <c r="CS109" s="7">
        <v>47.8</v>
      </c>
      <c r="CT109" s="6">
        <v>97</v>
      </c>
      <c r="CU109" s="6">
        <v>98</v>
      </c>
      <c r="CV109" s="9">
        <v>0.99597989949748733</v>
      </c>
      <c r="CW109" s="13">
        <v>81</v>
      </c>
      <c r="CX109" s="13">
        <v>81.209999999999994</v>
      </c>
      <c r="CY109" s="9">
        <v>0.9974141115626155</v>
      </c>
      <c r="CZ109" s="34">
        <v>19</v>
      </c>
      <c r="DA109" s="9">
        <v>0.34300000000000003</v>
      </c>
      <c r="DB109" s="13">
        <v>25.56</v>
      </c>
      <c r="DC109" s="13">
        <v>60.890360000000001</v>
      </c>
      <c r="DD109" s="13">
        <v>83.769229999999993</v>
      </c>
      <c r="DE109" s="9">
        <v>0.72688217380057096</v>
      </c>
      <c r="DF109" s="16">
        <v>0</v>
      </c>
      <c r="DG109" s="16">
        <v>0</v>
      </c>
      <c r="DH109" s="16">
        <v>0</v>
      </c>
      <c r="DI109" s="16">
        <v>0</v>
      </c>
      <c r="DJ109" s="16">
        <v>0</v>
      </c>
      <c r="DK109" s="16">
        <v>1</v>
      </c>
      <c r="DL109" s="16">
        <v>0</v>
      </c>
      <c r="DM109" s="16">
        <v>0</v>
      </c>
      <c r="DN109" s="16">
        <v>0</v>
      </c>
      <c r="DO109" s="16">
        <v>0</v>
      </c>
      <c r="DP109" s="16">
        <v>0</v>
      </c>
      <c r="DQ109" s="16">
        <v>0</v>
      </c>
      <c r="DR109" s="16">
        <v>0</v>
      </c>
      <c r="DS109" s="16">
        <v>1</v>
      </c>
      <c r="DT109" s="16">
        <v>0</v>
      </c>
      <c r="DU109" s="16">
        <v>1</v>
      </c>
      <c r="DV109" s="16">
        <v>0</v>
      </c>
      <c r="DW109" s="16">
        <v>0</v>
      </c>
      <c r="DX109" s="16">
        <v>0</v>
      </c>
      <c r="DY109" s="16">
        <v>0</v>
      </c>
      <c r="DZ109" s="3" t="s">
        <v>422</v>
      </c>
      <c r="EA109" s="3" t="s">
        <v>8</v>
      </c>
      <c r="EB109" s="50">
        <v>4.2804662304054055</v>
      </c>
      <c r="EC109" s="55">
        <v>4280466.2304054052</v>
      </c>
      <c r="ED109" s="55">
        <v>5143500</v>
      </c>
      <c r="EE109" s="57">
        <v>2606962.9616415002</v>
      </c>
      <c r="EF109" s="57">
        <v>2536537.0383584998</v>
      </c>
      <c r="EG109" s="55">
        <v>1911621.0659310343</v>
      </c>
      <c r="EH109" s="21">
        <v>288100</v>
      </c>
      <c r="EI109" s="57">
        <v>167674.20000000001</v>
      </c>
      <c r="EJ109" s="57">
        <v>120425.79999999999</v>
      </c>
      <c r="EK109" s="59">
        <v>5.5</v>
      </c>
      <c r="EL109" s="60">
        <v>0.58200000000000007</v>
      </c>
      <c r="EM109" s="56">
        <v>0.41799999999999998</v>
      </c>
      <c r="EN109" s="30">
        <f t="shared" si="63"/>
        <v>3.2010000000000005</v>
      </c>
      <c r="EO109" s="30">
        <f t="shared" si="64"/>
        <v>2.2989999999999999</v>
      </c>
      <c r="EP109" s="57">
        <f t="shared" si="65"/>
        <v>2439288.7616415001</v>
      </c>
      <c r="EQ109" s="57">
        <f t="shared" si="65"/>
        <v>2416111.2383584999</v>
      </c>
      <c r="ER109" s="56">
        <f t="shared" si="66"/>
        <v>1.0095929040497105</v>
      </c>
      <c r="ES109" s="31">
        <v>20</v>
      </c>
      <c r="ET109" s="31">
        <v>75</v>
      </c>
      <c r="EU109" s="18">
        <v>86.3</v>
      </c>
      <c r="EV109" s="55">
        <v>1</v>
      </c>
      <c r="EW109" s="55">
        <v>0</v>
      </c>
      <c r="EX109" s="55">
        <v>1</v>
      </c>
      <c r="EY109" s="55">
        <v>0</v>
      </c>
      <c r="EZ109" s="31">
        <v>0</v>
      </c>
      <c r="FA109" s="31">
        <v>0</v>
      </c>
      <c r="FB109" s="31">
        <v>0</v>
      </c>
      <c r="FC109" s="31">
        <v>5</v>
      </c>
      <c r="FD109" s="31">
        <v>0</v>
      </c>
      <c r="FE109" s="61">
        <v>0.66100000000000003</v>
      </c>
      <c r="FF109" s="16">
        <v>0</v>
      </c>
      <c r="FG109" s="16">
        <v>0</v>
      </c>
      <c r="FH109" s="50">
        <v>0.1</v>
      </c>
      <c r="FI109" s="48">
        <f t="shared" si="60"/>
        <v>-2.3025850929940455</v>
      </c>
      <c r="FJ109" s="27">
        <v>-0.62553447198806655</v>
      </c>
      <c r="FK109" s="27">
        <v>-0.77721890912857683</v>
      </c>
      <c r="FL109" s="31">
        <v>2</v>
      </c>
      <c r="FM109" s="30">
        <v>1</v>
      </c>
      <c r="FN109" s="30">
        <v>0</v>
      </c>
      <c r="FO109" s="31">
        <v>2</v>
      </c>
      <c r="FP109" s="31">
        <v>0.1</v>
      </c>
      <c r="FQ109" s="48">
        <v>0.80265502616216045</v>
      </c>
      <c r="FR109" s="48">
        <v>0.51528125593611018</v>
      </c>
      <c r="FS109" s="48">
        <v>0.58693893438662637</v>
      </c>
      <c r="FT109" s="48">
        <v>0.63460134868262663</v>
      </c>
      <c r="FU109" s="48">
        <v>0.35245153120778933</v>
      </c>
      <c r="FV109" s="31">
        <v>2.7672350559411765</v>
      </c>
      <c r="FW109" s="30">
        <v>0.70547709470588238</v>
      </c>
      <c r="FX109" s="31">
        <v>18.810860211949997</v>
      </c>
      <c r="FY109" s="31">
        <v>14.260519930000001</v>
      </c>
      <c r="FZ109" s="31">
        <v>13.954669102499999</v>
      </c>
      <c r="GA109" s="31">
        <v>3.2268495000000001E-3</v>
      </c>
      <c r="GB109" s="31">
        <v>6.1704213502499989</v>
      </c>
      <c r="GC109" s="31">
        <v>55.122481758333343</v>
      </c>
      <c r="GD109" s="31">
        <v>18.49608632908333</v>
      </c>
      <c r="GE109" s="31">
        <v>73.618568087416676</v>
      </c>
      <c r="GF109" s="31">
        <v>10.27322757459766</v>
      </c>
      <c r="GG109" s="31">
        <v>67.956097560000003</v>
      </c>
      <c r="GH109" s="21">
        <v>37</v>
      </c>
      <c r="GI109" s="44">
        <v>-1.1748554476415976</v>
      </c>
    </row>
    <row r="110" spans="1:191" ht="14" customHeight="1" x14ac:dyDescent="0.15">
      <c r="A110" s="16" t="s">
        <v>599</v>
      </c>
      <c r="B110" s="21" t="s">
        <v>932</v>
      </c>
      <c r="C110" s="33">
        <v>6.5</v>
      </c>
      <c r="D110" s="20">
        <v>6.5</v>
      </c>
      <c r="E110" s="20">
        <v>6.5</v>
      </c>
      <c r="F110" s="20">
        <v>6.5</v>
      </c>
      <c r="G110" s="20">
        <v>6.5</v>
      </c>
      <c r="H110" s="31">
        <v>-6.3</v>
      </c>
      <c r="I110" s="31">
        <v>-6.6315789473684212</v>
      </c>
      <c r="J110" s="31">
        <v>-7</v>
      </c>
      <c r="K110" s="31">
        <v>-7</v>
      </c>
      <c r="L110" s="31">
        <v>-7</v>
      </c>
      <c r="M110" s="31">
        <v>-7</v>
      </c>
      <c r="N110" s="31">
        <v>5.9</v>
      </c>
      <c r="O110" s="21">
        <v>0</v>
      </c>
      <c r="P110" s="55">
        <v>714.46293166999999</v>
      </c>
      <c r="Q110" s="57">
        <v>744.81320659000005</v>
      </c>
      <c r="R110" s="57">
        <v>1261.4363094</v>
      </c>
      <c r="S110" s="57">
        <v>2032.7671534999999</v>
      </c>
      <c r="T110" s="57">
        <v>935.95409280000001</v>
      </c>
      <c r="U110" s="57">
        <v>1651.3025210000001</v>
      </c>
      <c r="V110" s="55">
        <v>1298.4617275831577</v>
      </c>
      <c r="W110" s="50">
        <v>3.857565872793526</v>
      </c>
      <c r="X110" s="31">
        <v>3.2513509532596121</v>
      </c>
      <c r="Y110" s="17"/>
      <c r="Z110" s="31">
        <v>13.416941439166669</v>
      </c>
      <c r="AA110" s="26">
        <v>32.6</v>
      </c>
      <c r="AB110" s="49">
        <v>8.6857209000000005E-2</v>
      </c>
      <c r="AC110" s="49">
        <v>8.6857209000000005E-2</v>
      </c>
      <c r="AD110" s="48">
        <v>13.212474679520001</v>
      </c>
      <c r="AE110" s="48">
        <v>13.212474679520001</v>
      </c>
      <c r="AH110" s="50">
        <v>0</v>
      </c>
      <c r="AI110" s="39"/>
      <c r="AJ110" s="39"/>
      <c r="AK110" s="39">
        <v>4.6708152743910599E-5</v>
      </c>
      <c r="AL110" s="39">
        <v>4.6708152743910599E-5</v>
      </c>
      <c r="AM110" s="40"/>
      <c r="AN110" s="40"/>
      <c r="AO110" s="41">
        <v>0</v>
      </c>
      <c r="AP110" s="39">
        <f>AN110</f>
        <v>0</v>
      </c>
      <c r="AQ110" s="40"/>
      <c r="AR110" s="40"/>
      <c r="AS110" s="41">
        <v>4.6708152743910599E-5</v>
      </c>
      <c r="AT110" s="39">
        <f>AR110</f>
        <v>0</v>
      </c>
      <c r="AU110" s="39">
        <v>1</v>
      </c>
      <c r="AV110" s="48">
        <v>205.14472975666669</v>
      </c>
      <c r="AW110" s="55">
        <f t="shared" si="61"/>
        <v>1</v>
      </c>
      <c r="AX110" s="48">
        <v>0</v>
      </c>
      <c r="AY110" s="48">
        <v>34.426239763333335</v>
      </c>
      <c r="AZ110" s="48">
        <v>34.426239763333335</v>
      </c>
      <c r="BA110" s="56">
        <v>0.2220762004704</v>
      </c>
      <c r="BB110" s="31">
        <f t="shared" si="62"/>
        <v>0</v>
      </c>
      <c r="BC110" s="31">
        <f t="shared" si="62"/>
        <v>7.6452485231240699</v>
      </c>
      <c r="BD110" s="31">
        <f t="shared" si="62"/>
        <v>7.6452485231240699</v>
      </c>
      <c r="BE110" s="31">
        <v>20.85772320264407</v>
      </c>
      <c r="BH110" s="49"/>
      <c r="BK110" s="16">
        <v>0</v>
      </c>
      <c r="BL110" s="50">
        <v>1494.3</v>
      </c>
      <c r="BM110" s="16">
        <v>2645.1999999999994</v>
      </c>
      <c r="BN110" s="50">
        <v>610.61597756222534</v>
      </c>
      <c r="BO110" s="9"/>
      <c r="BP110" s="9">
        <v>0.64400000000000002</v>
      </c>
      <c r="BQ110" s="53">
        <v>0.65035087700000005</v>
      </c>
      <c r="BR110" s="6">
        <v>88</v>
      </c>
      <c r="BS110" s="11">
        <v>122</v>
      </c>
      <c r="BT110" s="48">
        <v>50.304225238258681</v>
      </c>
      <c r="BU110" s="56">
        <v>1.05</v>
      </c>
      <c r="BV110" s="16">
        <v>166</v>
      </c>
      <c r="BW110" s="16">
        <v>148</v>
      </c>
      <c r="BX110" s="16">
        <v>157</v>
      </c>
      <c r="BY110" s="16">
        <v>121</v>
      </c>
      <c r="BZ110" s="16">
        <v>108</v>
      </c>
      <c r="CA110" s="16">
        <v>115</v>
      </c>
      <c r="CB110" s="16">
        <v>91</v>
      </c>
      <c r="CC110" s="16">
        <v>81</v>
      </c>
      <c r="CD110" s="16">
        <v>86</v>
      </c>
      <c r="CE110" s="16">
        <v>73</v>
      </c>
      <c r="CF110" s="16">
        <v>66</v>
      </c>
      <c r="CG110" s="16">
        <v>70</v>
      </c>
      <c r="CH110" s="16">
        <v>65</v>
      </c>
      <c r="CI110" s="16">
        <v>58</v>
      </c>
      <c r="CJ110" s="16">
        <v>61</v>
      </c>
      <c r="CK110" s="49">
        <v>0.89230769230769236</v>
      </c>
      <c r="CL110" s="54">
        <v>0.97270395581863045</v>
      </c>
      <c r="CM110" s="56">
        <v>1.0418553114640277</v>
      </c>
      <c r="CN110" s="56">
        <v>1.0099383092734013</v>
      </c>
      <c r="CO110" s="6">
        <v>660</v>
      </c>
      <c r="CP110" s="14">
        <v>660</v>
      </c>
      <c r="CQ110" s="14">
        <v>580</v>
      </c>
      <c r="CR110" s="4">
        <v>37.4</v>
      </c>
      <c r="CS110" s="7">
        <v>32.200000000000003</v>
      </c>
      <c r="CT110" s="6">
        <v>35</v>
      </c>
      <c r="CU110" s="6">
        <v>20</v>
      </c>
      <c r="CV110" s="9">
        <v>0.75820834746741239</v>
      </c>
      <c r="CW110" s="13">
        <v>22.9</v>
      </c>
      <c r="CX110" s="13">
        <v>36.799999999999997</v>
      </c>
      <c r="CY110" s="9">
        <v>0.62228260869565222</v>
      </c>
      <c r="CZ110" s="34">
        <v>11</v>
      </c>
      <c r="DA110" s="9">
        <v>0.33700000000000002</v>
      </c>
      <c r="DB110" s="13">
        <v>25.22</v>
      </c>
      <c r="DC110" s="13">
        <v>81.410390000000007</v>
      </c>
      <c r="DD110" s="13">
        <v>80.579899999999995</v>
      </c>
      <c r="DE110" s="9">
        <v>1.0103064163643789</v>
      </c>
      <c r="DF110" s="16">
        <v>0</v>
      </c>
      <c r="DG110" s="16">
        <v>0</v>
      </c>
      <c r="DH110" s="16">
        <v>0</v>
      </c>
      <c r="DI110" s="16">
        <v>1</v>
      </c>
      <c r="DJ110" s="16">
        <v>0</v>
      </c>
      <c r="DK110" s="16">
        <v>0</v>
      </c>
      <c r="DL110" s="16">
        <v>0</v>
      </c>
      <c r="DM110" s="16">
        <v>0</v>
      </c>
      <c r="DN110" s="16">
        <v>0</v>
      </c>
      <c r="DO110" s="16">
        <v>0</v>
      </c>
      <c r="DP110" s="16">
        <v>0</v>
      </c>
      <c r="DQ110" s="16">
        <v>0</v>
      </c>
      <c r="DR110" s="16">
        <v>1</v>
      </c>
      <c r="DS110" s="16">
        <v>0</v>
      </c>
      <c r="DT110" s="16">
        <v>1</v>
      </c>
      <c r="DU110" s="16">
        <v>0</v>
      </c>
      <c r="DV110" s="16">
        <v>0</v>
      </c>
      <c r="DW110" s="16">
        <v>0</v>
      </c>
      <c r="DX110" s="16">
        <v>0</v>
      </c>
      <c r="DY110" s="16">
        <v>0</v>
      </c>
      <c r="DZ110" s="3" t="s">
        <v>398</v>
      </c>
      <c r="EA110" s="3" t="s">
        <v>12</v>
      </c>
      <c r="EB110" s="50">
        <v>4.332018972972973</v>
      </c>
      <c r="EC110" s="55">
        <v>4332018.9729729732</v>
      </c>
      <c r="ED110" s="55">
        <v>5879880</v>
      </c>
      <c r="EE110" s="57">
        <v>2951965.999790424</v>
      </c>
      <c r="EF110" s="57">
        <v>2927914.000209576</v>
      </c>
      <c r="EG110" s="55">
        <v>2170562.0055172415</v>
      </c>
      <c r="EH110" s="21">
        <v>20300</v>
      </c>
      <c r="EI110" s="57">
        <v>9764.3000000000011</v>
      </c>
      <c r="EJ110" s="57">
        <v>10535.7</v>
      </c>
      <c r="EK110" s="59">
        <v>0.3</v>
      </c>
      <c r="EL110" s="60">
        <v>0.48100000000000004</v>
      </c>
      <c r="EM110" s="56">
        <v>0.51900000000000002</v>
      </c>
      <c r="EN110" s="30">
        <f t="shared" si="63"/>
        <v>0.14430000000000001</v>
      </c>
      <c r="EO110" s="30">
        <f t="shared" si="64"/>
        <v>0.15570000000000001</v>
      </c>
      <c r="EP110" s="57">
        <f t="shared" si="65"/>
        <v>2942201.6997904242</v>
      </c>
      <c r="EQ110" s="57">
        <f t="shared" si="65"/>
        <v>2917378.3002095758</v>
      </c>
      <c r="ER110" s="56">
        <f t="shared" si="66"/>
        <v>1.0085088038047947</v>
      </c>
      <c r="ES110" s="31">
        <v>1.5</v>
      </c>
      <c r="ET110" s="31">
        <v>0</v>
      </c>
      <c r="EU110" s="18">
        <v>0.05</v>
      </c>
      <c r="EV110" s="55">
        <v>0</v>
      </c>
      <c r="EW110" s="55">
        <v>0</v>
      </c>
      <c r="EX110" s="55">
        <v>0</v>
      </c>
      <c r="EY110" s="55">
        <v>0</v>
      </c>
      <c r="EZ110" s="31">
        <v>0</v>
      </c>
      <c r="FA110" s="31">
        <v>67</v>
      </c>
      <c r="FB110" s="31">
        <v>0</v>
      </c>
      <c r="FC110" s="31">
        <v>31.5</v>
      </c>
      <c r="FD110" s="31">
        <v>0</v>
      </c>
      <c r="FE110" s="61">
        <v>0.54800000000000004</v>
      </c>
      <c r="FF110" s="16">
        <v>1</v>
      </c>
      <c r="FG110" s="16">
        <v>10000</v>
      </c>
      <c r="FH110" s="50">
        <v>2308.392475284385</v>
      </c>
      <c r="FI110" s="48">
        <f t="shared" si="60"/>
        <v>7.7443066631210433</v>
      </c>
      <c r="FJ110" s="27">
        <v>-0.32461452109627209</v>
      </c>
      <c r="FK110" s="27">
        <v>-0.19465435676910731</v>
      </c>
      <c r="FL110" s="31">
        <v>7</v>
      </c>
      <c r="FM110" s="30">
        <v>1.2857142857142858</v>
      </c>
      <c r="FN110" s="30">
        <v>0.5714285714285714</v>
      </c>
      <c r="FO110" s="31">
        <v>9</v>
      </c>
      <c r="FP110" s="31">
        <v>4</v>
      </c>
      <c r="FQ110" s="48">
        <v>-1.2122030037760585</v>
      </c>
      <c r="FR110" s="48">
        <v>-2.6076677941721419E-2</v>
      </c>
      <c r="FS110" s="48">
        <v>6.8099809959958013E-2</v>
      </c>
      <c r="FT110" s="48">
        <v>0.17471882198747013</v>
      </c>
      <c r="FU110" s="48">
        <v>-0.23802308130789179</v>
      </c>
      <c r="FV110" s="31">
        <v>2.7281570816470588</v>
      </c>
      <c r="FW110" s="30">
        <v>4.3513595559473686</v>
      </c>
      <c r="FX110" s="31">
        <v>7.7338637106666663</v>
      </c>
      <c r="FY110" s="31">
        <v>10.05046754</v>
      </c>
      <c r="FZ110" s="31">
        <v>10.05046754</v>
      </c>
      <c r="GA110" s="31">
        <v>0.62515132699999998</v>
      </c>
      <c r="GB110" s="31">
        <v>9.3003993789999999</v>
      </c>
      <c r="GC110" s="31">
        <v>35.779364139999998</v>
      </c>
      <c r="GD110" s="31">
        <v>18.488741690000001</v>
      </c>
      <c r="GE110" s="31">
        <v>54.268105829999996</v>
      </c>
      <c r="GF110" s="31">
        <v>5.4541983610169966</v>
      </c>
      <c r="GG110" s="31">
        <v>63.561195120000001</v>
      </c>
      <c r="GH110" s="21">
        <v>52.9</v>
      </c>
      <c r="GI110" s="44">
        <v>-1.2060545403136966</v>
      </c>
    </row>
    <row r="111" spans="1:191" ht="14" customHeight="1" x14ac:dyDescent="0.15">
      <c r="A111" s="16" t="s">
        <v>612</v>
      </c>
      <c r="B111" s="21" t="s">
        <v>933</v>
      </c>
      <c r="C111" s="33">
        <v>1.763157894736842</v>
      </c>
      <c r="D111" s="20">
        <v>1.3</v>
      </c>
      <c r="E111" s="20">
        <v>1.5</v>
      </c>
      <c r="F111" s="20">
        <v>1.5</v>
      </c>
      <c r="G111" s="20">
        <v>1.5</v>
      </c>
      <c r="H111" s="31">
        <v>8</v>
      </c>
      <c r="I111" s="31">
        <v>8</v>
      </c>
      <c r="J111" s="31">
        <v>8</v>
      </c>
      <c r="K111" s="31">
        <v>8</v>
      </c>
      <c r="L111" s="31">
        <v>8</v>
      </c>
      <c r="M111" s="31">
        <v>8</v>
      </c>
      <c r="N111" s="31">
        <v>1.6875</v>
      </c>
      <c r="O111" s="21">
        <v>19</v>
      </c>
      <c r="P111" s="55"/>
      <c r="Q111" s="57"/>
      <c r="R111" s="57"/>
      <c r="S111" s="57">
        <v>12118.373597</v>
      </c>
      <c r="T111" s="57">
        <v>10079.9035</v>
      </c>
      <c r="U111" s="57">
        <v>13040.17251</v>
      </c>
      <c r="V111" s="55">
        <v>8930.7171185799998</v>
      </c>
      <c r="W111" s="50">
        <v>1.7314256831109143</v>
      </c>
      <c r="X111" s="31"/>
      <c r="Y111" s="17">
        <v>26.977777777777778</v>
      </c>
      <c r="Z111" s="31">
        <v>16.499603503749999</v>
      </c>
      <c r="AA111" s="26">
        <v>36.299999999999997</v>
      </c>
      <c r="AD111" s="48"/>
      <c r="AE111" s="49">
        <v>1E-3</v>
      </c>
      <c r="AF111" s="55">
        <v>1520.4444444444443</v>
      </c>
      <c r="AG111" s="55">
        <f t="shared" ref="AG111:AG142" si="67">AF111*1000</f>
        <v>1520444.4444444443</v>
      </c>
      <c r="AH111" s="50">
        <v>0.60985543242290408</v>
      </c>
      <c r="AI111" s="39"/>
      <c r="AJ111" s="39">
        <v>0</v>
      </c>
      <c r="AK111" s="39">
        <v>0</v>
      </c>
      <c r="AL111" s="39">
        <v>0</v>
      </c>
      <c r="AM111" s="40"/>
      <c r="AN111" s="40">
        <v>0</v>
      </c>
      <c r="AO111" s="41">
        <v>0</v>
      </c>
      <c r="AP111" s="39">
        <f>AVERAGE(AK111,AN111)</f>
        <v>0</v>
      </c>
      <c r="AQ111" s="40"/>
      <c r="AR111" s="40">
        <v>0</v>
      </c>
      <c r="AS111" s="41">
        <v>0</v>
      </c>
      <c r="AT111" s="39">
        <f>AVERAGE(AO111,AR111)</f>
        <v>0</v>
      </c>
      <c r="AU111" s="39">
        <v>2</v>
      </c>
      <c r="AV111" s="48">
        <v>2.9244573710000004</v>
      </c>
      <c r="AW111" s="55">
        <f t="shared" si="61"/>
        <v>0</v>
      </c>
      <c r="AX111" s="48">
        <v>2.9244573710000004</v>
      </c>
      <c r="AY111" s="48">
        <v>3.384547377000001</v>
      </c>
      <c r="AZ111" s="48">
        <v>6.3090047480000013</v>
      </c>
      <c r="BA111" s="56">
        <v>0.467739592255</v>
      </c>
      <c r="BB111" s="31">
        <f t="shared" si="62"/>
        <v>1.3678844982786695</v>
      </c>
      <c r="BC111" s="31">
        <f t="shared" si="62"/>
        <v>1.5830868100857103</v>
      </c>
      <c r="BD111" s="31">
        <f t="shared" si="62"/>
        <v>2.9509713083643798</v>
      </c>
      <c r="BE111" s="31">
        <v>2.9509713083643798</v>
      </c>
      <c r="BF111" s="49">
        <v>8.9904059999999994E-3</v>
      </c>
      <c r="BG111" s="49">
        <v>8.9904059999999994E-3</v>
      </c>
      <c r="BH111" s="49"/>
      <c r="BK111" s="16">
        <v>1</v>
      </c>
      <c r="BL111" s="50">
        <v>80.599999999999994</v>
      </c>
      <c r="BM111" s="16">
        <v>94.09999999999998</v>
      </c>
      <c r="BN111" s="50">
        <v>37.743829707611617</v>
      </c>
      <c r="BO111" s="9">
        <v>0.64800000000000002</v>
      </c>
      <c r="BP111" s="9">
        <v>0.36899999999999999</v>
      </c>
      <c r="BQ111" s="53">
        <v>0.31629364199999999</v>
      </c>
      <c r="BR111" s="6">
        <v>22</v>
      </c>
      <c r="BS111" s="11">
        <v>48</v>
      </c>
      <c r="BT111" s="48">
        <v>54.159738689867218</v>
      </c>
      <c r="BU111" s="56">
        <v>1.0569999999999999</v>
      </c>
      <c r="BV111" s="16">
        <v>20</v>
      </c>
      <c r="BW111" s="16">
        <v>15</v>
      </c>
      <c r="BX111" s="16">
        <v>17</v>
      </c>
      <c r="BY111" s="16">
        <v>23</v>
      </c>
      <c r="BZ111" s="16">
        <v>19</v>
      </c>
      <c r="CA111" s="16">
        <v>21</v>
      </c>
      <c r="CB111" s="16">
        <v>15</v>
      </c>
      <c r="CC111" s="16">
        <v>11</v>
      </c>
      <c r="CD111" s="16">
        <v>13</v>
      </c>
      <c r="CE111" s="16">
        <v>10</v>
      </c>
      <c r="CF111" s="16">
        <v>9</v>
      </c>
      <c r="CG111" s="16">
        <v>10</v>
      </c>
      <c r="CH111" s="16">
        <v>9</v>
      </c>
      <c r="CI111" s="16">
        <v>9</v>
      </c>
      <c r="CJ111" s="16">
        <v>9</v>
      </c>
      <c r="CK111" s="49">
        <v>1</v>
      </c>
      <c r="CL111" s="54">
        <v>1</v>
      </c>
      <c r="CM111" s="56">
        <v>1.1675660082807304</v>
      </c>
      <c r="CN111" s="56">
        <v>1.0370507323875129</v>
      </c>
      <c r="CO111" s="6">
        <v>10</v>
      </c>
      <c r="CP111" s="14">
        <v>10</v>
      </c>
      <c r="CQ111" s="14">
        <v>20</v>
      </c>
      <c r="CR111" s="4">
        <v>15.2</v>
      </c>
      <c r="CS111" s="7"/>
      <c r="CT111" s="6"/>
      <c r="CU111" s="6">
        <v>100</v>
      </c>
      <c r="CV111" s="9">
        <v>0.99958110065340389</v>
      </c>
      <c r="CW111" s="13">
        <v>94.8</v>
      </c>
      <c r="CX111" s="13">
        <v>96.18</v>
      </c>
      <c r="CY111" s="9">
        <v>0.98565190268247027</v>
      </c>
      <c r="CZ111" s="34">
        <v>22</v>
      </c>
      <c r="DA111" s="9">
        <v>0.27500000000000002</v>
      </c>
      <c r="DB111" s="13">
        <v>20</v>
      </c>
      <c r="DC111" s="13">
        <v>70.612290000000002</v>
      </c>
      <c r="DD111" s="13">
        <v>78.760220000000004</v>
      </c>
      <c r="DE111" s="9">
        <v>0.89654764803856568</v>
      </c>
      <c r="DF111" s="16">
        <v>0</v>
      </c>
      <c r="DG111" s="16">
        <v>0</v>
      </c>
      <c r="DH111" s="16">
        <v>0</v>
      </c>
      <c r="DI111" s="16">
        <v>0</v>
      </c>
      <c r="DJ111" s="16">
        <v>0</v>
      </c>
      <c r="DK111" s="16">
        <v>0</v>
      </c>
      <c r="DL111" s="16">
        <v>1</v>
      </c>
      <c r="DM111" s="16">
        <v>0</v>
      </c>
      <c r="DN111" s="16">
        <v>0</v>
      </c>
      <c r="DO111" s="16">
        <v>0</v>
      </c>
      <c r="DP111" s="16">
        <v>0</v>
      </c>
      <c r="DQ111" s="16">
        <v>0</v>
      </c>
      <c r="DR111" s="16">
        <v>0</v>
      </c>
      <c r="DS111" s="16">
        <v>1</v>
      </c>
      <c r="DT111" s="16">
        <v>0</v>
      </c>
      <c r="DU111" s="16">
        <v>1</v>
      </c>
      <c r="DV111" s="16">
        <v>0</v>
      </c>
      <c r="DW111" s="16">
        <v>0</v>
      </c>
      <c r="DX111" s="16">
        <v>0</v>
      </c>
      <c r="DY111" s="16">
        <v>0</v>
      </c>
      <c r="DZ111" s="3" t="s">
        <v>399</v>
      </c>
      <c r="EA111" s="3" t="s">
        <v>13</v>
      </c>
      <c r="EB111" s="50">
        <v>2.4931227363243238</v>
      </c>
      <c r="EC111" s="55">
        <v>2493122.7363243238</v>
      </c>
      <c r="ED111" s="55">
        <v>2300500</v>
      </c>
      <c r="EE111" s="57">
        <v>1242191.2900028499</v>
      </c>
      <c r="EF111" s="57">
        <v>1058308.7099971501</v>
      </c>
      <c r="EG111" s="55">
        <v>1296314.1659655173</v>
      </c>
      <c r="EH111" s="21">
        <v>379600</v>
      </c>
      <c r="EI111" s="57">
        <v>223964</v>
      </c>
      <c r="EJ111" s="57">
        <v>155636</v>
      </c>
      <c r="EK111" s="59">
        <v>16.600000000000001</v>
      </c>
      <c r="EL111" s="60">
        <v>0.59</v>
      </c>
      <c r="EM111" s="56">
        <v>0.41</v>
      </c>
      <c r="EN111" s="30">
        <f t="shared" si="63"/>
        <v>9.7940000000000005</v>
      </c>
      <c r="EO111" s="30">
        <f t="shared" si="64"/>
        <v>6.806</v>
      </c>
      <c r="EP111" s="57">
        <f t="shared" si="65"/>
        <v>1018227.2900028499</v>
      </c>
      <c r="EQ111" s="57">
        <f t="shared" si="65"/>
        <v>902672.70999715012</v>
      </c>
      <c r="ER111" s="56">
        <f t="shared" si="66"/>
        <v>1.1280138179939709</v>
      </c>
      <c r="ES111" s="31">
        <v>35.9</v>
      </c>
      <c r="ET111" s="31">
        <v>0</v>
      </c>
      <c r="EU111" s="18">
        <v>0.5</v>
      </c>
      <c r="EV111" s="55">
        <v>0</v>
      </c>
      <c r="EW111" s="55">
        <v>0</v>
      </c>
      <c r="EX111" s="55">
        <v>0</v>
      </c>
      <c r="EY111" s="55">
        <v>0</v>
      </c>
      <c r="EZ111" s="31">
        <v>0</v>
      </c>
      <c r="FA111" s="31">
        <v>0</v>
      </c>
      <c r="FB111" s="31">
        <v>0.45454545454545453</v>
      </c>
      <c r="FC111" s="31">
        <v>0</v>
      </c>
      <c r="FD111" s="31">
        <v>0</v>
      </c>
      <c r="FE111" s="61">
        <v>0.61</v>
      </c>
      <c r="FF111" s="16">
        <v>0</v>
      </c>
      <c r="FG111" s="16">
        <v>0</v>
      </c>
      <c r="FH111" s="50">
        <v>0.1</v>
      </c>
      <c r="FI111" s="48">
        <f t="shared" si="60"/>
        <v>-2.3025850929940455</v>
      </c>
      <c r="FJ111" s="27">
        <v>0.66181251741044478</v>
      </c>
      <c r="FK111" s="27">
        <v>0.64362388951711513</v>
      </c>
      <c r="FL111" s="31">
        <v>4</v>
      </c>
      <c r="FM111" s="30">
        <v>2</v>
      </c>
      <c r="FN111" s="30">
        <v>1</v>
      </c>
      <c r="FO111" s="31">
        <v>8</v>
      </c>
      <c r="FP111" s="31">
        <v>4</v>
      </c>
      <c r="FQ111" s="48">
        <v>0.80265502616216045</v>
      </c>
      <c r="FR111" s="48">
        <v>0.29873808238497751</v>
      </c>
      <c r="FS111" s="48">
        <v>0.14221968487805348</v>
      </c>
      <c r="FT111" s="48">
        <v>0.17471882198747013</v>
      </c>
      <c r="FU111" s="48">
        <v>0.41239110098595527</v>
      </c>
      <c r="FV111" s="31">
        <v>1.2908150601764705</v>
      </c>
      <c r="FW111" s="30">
        <v>0.80908789382352952</v>
      </c>
      <c r="FX111" s="31">
        <v>19.102989113300005</v>
      </c>
      <c r="FY111" s="31">
        <v>14.537783834444443</v>
      </c>
      <c r="FZ111" s="31">
        <v>14.839813077333334</v>
      </c>
      <c r="GA111" s="31"/>
      <c r="GB111" s="31">
        <v>1.4812593858000001</v>
      </c>
      <c r="GC111" s="31">
        <v>39.318831007333337</v>
      </c>
      <c r="GD111" s="31">
        <v>12.2082822516</v>
      </c>
      <c r="GE111" s="31">
        <v>51.52711325893334</v>
      </c>
      <c r="GF111" s="31">
        <v>7.6465272917715481</v>
      </c>
      <c r="GG111" s="31">
        <v>70.799268290000001</v>
      </c>
      <c r="GH111" s="21">
        <v>8.4</v>
      </c>
      <c r="GI111" s="44">
        <v>0.33501928575192186</v>
      </c>
    </row>
    <row r="112" spans="1:191" ht="14" customHeight="1" x14ac:dyDescent="0.15">
      <c r="A112" s="16" t="s">
        <v>404</v>
      </c>
      <c r="B112" s="21" t="s">
        <v>915</v>
      </c>
      <c r="C112" s="33">
        <v>4.6486486486486482</v>
      </c>
      <c r="D112" s="20">
        <v>4.4000000000000004</v>
      </c>
      <c r="E112" s="20">
        <v>4.333333333333333</v>
      </c>
      <c r="F112" s="20">
        <v>4.25</v>
      </c>
      <c r="G112" s="20">
        <v>4</v>
      </c>
      <c r="H112" s="31">
        <v>2.4</v>
      </c>
      <c r="I112" s="31">
        <v>2.1739130434782608</v>
      </c>
      <c r="J112" s="31">
        <v>7</v>
      </c>
      <c r="K112" s="31">
        <v>7</v>
      </c>
      <c r="L112" s="31">
        <v>7</v>
      </c>
      <c r="M112" s="31">
        <v>7</v>
      </c>
      <c r="N112" s="31">
        <v>3.5200000000000005</v>
      </c>
      <c r="O112" s="21">
        <v>5</v>
      </c>
      <c r="P112" s="55">
        <v>13674.534158</v>
      </c>
      <c r="Q112" s="57">
        <v>15012.258191999999</v>
      </c>
      <c r="R112" s="57">
        <v>6267.8597452000004</v>
      </c>
      <c r="S112" s="57">
        <v>7782.2591006000002</v>
      </c>
      <c r="T112" s="57">
        <v>5686.8837839999997</v>
      </c>
      <c r="U112" s="57">
        <v>9526.7067060000008</v>
      </c>
      <c r="V112" s="55">
        <v>10170.31865829211</v>
      </c>
      <c r="W112" s="50">
        <v>3.4994152487112724</v>
      </c>
      <c r="X112" s="31">
        <v>-1.8761335294200556</v>
      </c>
      <c r="Y112" s="17"/>
      <c r="Z112" s="31">
        <v>6.9914714630999999</v>
      </c>
      <c r="AA112" s="26"/>
      <c r="AB112" s="49">
        <v>3.9897873E-2</v>
      </c>
      <c r="AC112" s="49">
        <v>3.9897873E-2</v>
      </c>
      <c r="AD112" s="48">
        <v>2.2811791422499996</v>
      </c>
      <c r="AE112" s="48">
        <v>2.2811791422499996</v>
      </c>
      <c r="AF112" s="55">
        <v>179.19444444444446</v>
      </c>
      <c r="AG112" s="55">
        <f t="shared" si="67"/>
        <v>179194.44444444447</v>
      </c>
      <c r="AH112" s="50">
        <v>5.5076566846192006E-2</v>
      </c>
      <c r="AI112" s="39"/>
      <c r="AJ112" s="39"/>
      <c r="AK112" s="39"/>
      <c r="AL112" s="39"/>
      <c r="AM112" s="40"/>
      <c r="AN112" s="40"/>
      <c r="AO112" s="41"/>
      <c r="AP112" s="39"/>
      <c r="AQ112" s="40"/>
      <c r="AR112" s="40"/>
      <c r="AS112" s="41"/>
      <c r="AT112" s="39"/>
      <c r="AU112" s="39">
        <v>0</v>
      </c>
      <c r="AV112" s="48">
        <v>0.26942765133333335</v>
      </c>
      <c r="AW112" s="55">
        <f t="shared" si="61"/>
        <v>0</v>
      </c>
      <c r="AX112" s="48">
        <v>0.26942765133333335</v>
      </c>
      <c r="AY112" s="48">
        <v>8.6666653436000001</v>
      </c>
      <c r="AZ112" s="48">
        <v>8.9360929949333325</v>
      </c>
      <c r="BA112" s="56">
        <v>0.16168514969523812</v>
      </c>
      <c r="BB112" s="31">
        <f t="shared" si="62"/>
        <v>4.3562450137866422E-2</v>
      </c>
      <c r="BC112" s="31">
        <f t="shared" si="62"/>
        <v>1.4012710834384983</v>
      </c>
      <c r="BD112" s="31">
        <f t="shared" si="62"/>
        <v>1.4448335335763647</v>
      </c>
      <c r="BE112" s="31">
        <v>3.7260126758263645</v>
      </c>
      <c r="BF112" s="49">
        <v>0</v>
      </c>
      <c r="BG112" s="49">
        <v>9.9999999999999995E-7</v>
      </c>
      <c r="BH112" s="49"/>
      <c r="BI112" s="49">
        <v>3.9897873E-2</v>
      </c>
      <c r="BJ112" s="49">
        <v>3.9897873E-2</v>
      </c>
      <c r="BK112" s="16">
        <v>1</v>
      </c>
      <c r="BL112" s="50">
        <v>328.5</v>
      </c>
      <c r="BM112" s="16">
        <v>643.69999999999993</v>
      </c>
      <c r="BN112" s="50">
        <v>197.84534162768196</v>
      </c>
      <c r="BO112" s="9"/>
      <c r="BP112" s="9"/>
      <c r="BQ112" s="53"/>
      <c r="BR112" s="6"/>
      <c r="BS112" s="11"/>
      <c r="BT112" s="48">
        <v>50.451572244352576</v>
      </c>
      <c r="BU112" s="56">
        <v>1.05</v>
      </c>
      <c r="BV112" s="16">
        <v>45</v>
      </c>
      <c r="BW112" s="16">
        <v>35</v>
      </c>
      <c r="BX112" s="16">
        <v>40</v>
      </c>
      <c r="BY112" s="16">
        <v>39</v>
      </c>
      <c r="BZ112" s="16">
        <v>31</v>
      </c>
      <c r="CA112" s="16">
        <v>35</v>
      </c>
      <c r="CB112" s="16">
        <v>27</v>
      </c>
      <c r="CC112" s="16">
        <v>21</v>
      </c>
      <c r="CD112" s="16">
        <v>24</v>
      </c>
      <c r="CE112" s="16">
        <v>18</v>
      </c>
      <c r="CF112" s="16">
        <v>15</v>
      </c>
      <c r="CG112" s="16">
        <v>17</v>
      </c>
      <c r="CH112" s="16">
        <v>15</v>
      </c>
      <c r="CI112" s="16">
        <v>12</v>
      </c>
      <c r="CJ112" s="16">
        <v>13</v>
      </c>
      <c r="CK112" s="49">
        <v>0.8</v>
      </c>
      <c r="CL112" s="54">
        <v>0.91759992070184393</v>
      </c>
      <c r="CM112" s="56">
        <v>1.0618500282456858</v>
      </c>
      <c r="CN112" s="56">
        <v>1.0141622795731802</v>
      </c>
      <c r="CO112" s="6">
        <v>150</v>
      </c>
      <c r="CP112" s="14">
        <v>150</v>
      </c>
      <c r="CQ112" s="14">
        <v>26</v>
      </c>
      <c r="CR112" s="4">
        <v>16.2</v>
      </c>
      <c r="CS112" s="7">
        <v>58</v>
      </c>
      <c r="CT112" s="6">
        <v>96</v>
      </c>
      <c r="CU112" s="6">
        <v>98</v>
      </c>
      <c r="CV112" s="9">
        <v>0.92063348398833356</v>
      </c>
      <c r="CW112" s="13"/>
      <c r="CX112" s="13"/>
      <c r="CY112" s="9"/>
      <c r="CZ112" s="34">
        <v>5</v>
      </c>
      <c r="DA112" s="9">
        <v>3.3000000000000002E-2</v>
      </c>
      <c r="DB112" s="13">
        <v>4.6900000000000004</v>
      </c>
      <c r="DC112" s="13">
        <v>24.079170000000001</v>
      </c>
      <c r="DD112" s="13">
        <v>74.831339999999997</v>
      </c>
      <c r="DE112" s="9">
        <v>0.32177921710342222</v>
      </c>
      <c r="DF112" s="16">
        <v>1</v>
      </c>
      <c r="DG112" s="16">
        <v>0</v>
      </c>
      <c r="DH112" s="16">
        <v>0</v>
      </c>
      <c r="DI112" s="16">
        <v>0</v>
      </c>
      <c r="DJ112" s="16">
        <v>0</v>
      </c>
      <c r="DK112" s="16">
        <v>0</v>
      </c>
      <c r="DL112" s="16">
        <v>0</v>
      </c>
      <c r="DM112" s="16">
        <v>0</v>
      </c>
      <c r="DN112" s="16">
        <v>0</v>
      </c>
      <c r="DO112" s="16">
        <v>0</v>
      </c>
      <c r="DP112" s="16">
        <v>0</v>
      </c>
      <c r="DQ112" s="16">
        <v>0</v>
      </c>
      <c r="DR112" s="16">
        <v>0</v>
      </c>
      <c r="DS112" s="16">
        <v>0</v>
      </c>
      <c r="DT112" s="16">
        <v>0</v>
      </c>
      <c r="DU112" s="16">
        <v>0</v>
      </c>
      <c r="DV112" s="16">
        <v>0</v>
      </c>
      <c r="DW112" s="16">
        <v>0</v>
      </c>
      <c r="DX112" s="16">
        <v>1</v>
      </c>
      <c r="DY112" s="16">
        <v>0</v>
      </c>
      <c r="DZ112" s="3" t="s">
        <v>423</v>
      </c>
      <c r="EA112" s="3" t="s">
        <v>423</v>
      </c>
      <c r="EB112" s="50">
        <v>3.2535514594594592</v>
      </c>
      <c r="EC112" s="55">
        <v>3253551.4594594594</v>
      </c>
      <c r="ED112" s="55">
        <v>4081594</v>
      </c>
      <c r="EE112" s="57">
        <v>2081680.0001812605</v>
      </c>
      <c r="EF112" s="57">
        <v>1999913.9998187392</v>
      </c>
      <c r="EG112" s="55">
        <v>1012342.3385965517</v>
      </c>
      <c r="EH112" s="21">
        <v>721200</v>
      </c>
      <c r="EI112" s="57">
        <v>354109.2</v>
      </c>
      <c r="EJ112" s="57">
        <v>367090.8</v>
      </c>
      <c r="EK112" s="59">
        <v>17.7</v>
      </c>
      <c r="EL112" s="60">
        <v>0.49099999999999999</v>
      </c>
      <c r="EM112" s="56">
        <v>0.50900000000000001</v>
      </c>
      <c r="EN112" s="30">
        <f t="shared" si="63"/>
        <v>8.6906999999999996</v>
      </c>
      <c r="EO112" s="30">
        <f t="shared" si="64"/>
        <v>9.0092999999999996</v>
      </c>
      <c r="EP112" s="57">
        <f t="shared" si="65"/>
        <v>1727570.8001812606</v>
      </c>
      <c r="EQ112" s="57">
        <f t="shared" si="65"/>
        <v>1632823.1998187392</v>
      </c>
      <c r="ER112" s="56">
        <f t="shared" si="66"/>
        <v>1.0580268582495884</v>
      </c>
      <c r="ES112" s="31">
        <v>39</v>
      </c>
      <c r="ET112" s="31">
        <v>59.699999999999996</v>
      </c>
      <c r="EU112" s="18">
        <v>59.3</v>
      </c>
      <c r="EV112" s="55">
        <v>1</v>
      </c>
      <c r="EW112" s="55">
        <v>0</v>
      </c>
      <c r="EX112" s="55">
        <v>1</v>
      </c>
      <c r="EY112" s="55">
        <v>1</v>
      </c>
      <c r="EZ112" s="31">
        <v>0</v>
      </c>
      <c r="FA112" s="31">
        <v>0</v>
      </c>
      <c r="FB112" s="31">
        <v>0</v>
      </c>
      <c r="FC112" s="31">
        <v>0</v>
      </c>
      <c r="FD112" s="31">
        <v>0</v>
      </c>
      <c r="FE112" s="61">
        <v>0.35599999999999998</v>
      </c>
      <c r="FF112" s="16">
        <v>5</v>
      </c>
      <c r="FG112" s="16">
        <v>157000</v>
      </c>
      <c r="FH112" s="50">
        <v>48254.961372605358</v>
      </c>
      <c r="FI112" s="48">
        <f t="shared" si="60"/>
        <v>10.784253927856103</v>
      </c>
      <c r="FJ112" s="27">
        <v>-0.69166836237934615</v>
      </c>
      <c r="FK112" s="27">
        <v>-1.1455338943340914</v>
      </c>
      <c r="FL112" s="31">
        <v>9</v>
      </c>
      <c r="FM112" s="30">
        <v>1.2222222222222223</v>
      </c>
      <c r="FN112" s="30">
        <v>0.44444444444444442</v>
      </c>
      <c r="FO112" s="31">
        <v>11</v>
      </c>
      <c r="FP112" s="31">
        <v>4</v>
      </c>
      <c r="FQ112" s="48">
        <v>-1.8218504754144493</v>
      </c>
      <c r="FR112" s="48">
        <v>-0.24261985149285403</v>
      </c>
      <c r="FS112" s="48">
        <v>-8.0139939876232941E-2</v>
      </c>
      <c r="FT112" s="48">
        <v>0.17471882198747013</v>
      </c>
      <c r="FU112" s="48">
        <v>-0.62308506782603146</v>
      </c>
      <c r="FV112" s="31">
        <v>5.2137445528999997</v>
      </c>
      <c r="FW112" s="30">
        <v>5.7658712981052638</v>
      </c>
      <c r="FX112" s="31">
        <v>16.065511965500001</v>
      </c>
      <c r="FY112" s="31">
        <v>14.453832843333336</v>
      </c>
      <c r="FZ112" s="31">
        <v>14.453832843333336</v>
      </c>
      <c r="GA112" s="31"/>
      <c r="GB112" s="31">
        <v>10.949145273555553</v>
      </c>
      <c r="GC112" s="31">
        <v>37.201352953333334</v>
      </c>
      <c r="GD112" s="31">
        <v>11.483388087222224</v>
      </c>
      <c r="GE112" s="31">
        <v>48.684741040555558</v>
      </c>
      <c r="GF112" s="31">
        <v>7.0368110902116028</v>
      </c>
      <c r="GG112" s="31">
        <v>71.489512199999993</v>
      </c>
      <c r="GH112" s="21">
        <v>14.6</v>
      </c>
      <c r="GI112" s="44">
        <v>-0.80318029687839698</v>
      </c>
    </row>
    <row r="113" spans="1:191" ht="14" customHeight="1" x14ac:dyDescent="0.15">
      <c r="A113" s="16" t="s">
        <v>647</v>
      </c>
      <c r="B113" s="21" t="s">
        <v>916</v>
      </c>
      <c r="C113" s="33">
        <v>4.2162162162162158</v>
      </c>
      <c r="D113" s="20">
        <v>2.6</v>
      </c>
      <c r="E113" s="20">
        <v>2.6666666666666665</v>
      </c>
      <c r="F113" s="20">
        <v>2.75</v>
      </c>
      <c r="G113" s="20">
        <v>3</v>
      </c>
      <c r="H113" s="31">
        <v>-1.2749999999999999</v>
      </c>
      <c r="I113" s="31">
        <v>-0.86842105263157898</v>
      </c>
      <c r="J113" s="31">
        <v>8</v>
      </c>
      <c r="K113" s="31">
        <v>8</v>
      </c>
      <c r="L113" s="31">
        <v>8</v>
      </c>
      <c r="M113" s="31">
        <v>8</v>
      </c>
      <c r="N113" s="31">
        <v>1.9</v>
      </c>
      <c r="O113" s="21">
        <v>7</v>
      </c>
      <c r="P113" s="55">
        <v>840.07094844999995</v>
      </c>
      <c r="Q113" s="57">
        <v>863.01397841999994</v>
      </c>
      <c r="R113" s="57">
        <v>1358.7717712000001</v>
      </c>
      <c r="S113" s="57">
        <v>2070.4534140999999</v>
      </c>
      <c r="T113" s="57">
        <v>944.67409310000005</v>
      </c>
      <c r="U113" s="57">
        <v>1256.6495420000001</v>
      </c>
      <c r="V113" s="55">
        <v>1410.1223358818424</v>
      </c>
      <c r="W113" s="50">
        <v>1.9206406310919164</v>
      </c>
      <c r="X113" s="31">
        <v>2.8844156581312519</v>
      </c>
      <c r="Y113" s="17"/>
      <c r="Z113" s="31">
        <v>4.8043678795</v>
      </c>
      <c r="AA113" s="26">
        <v>52.5</v>
      </c>
      <c r="AB113" s="49">
        <v>8.8149393000000006E-2</v>
      </c>
      <c r="AC113" s="49">
        <v>8.8149393000000006E-2</v>
      </c>
      <c r="AD113" s="48">
        <v>10.253723104675673</v>
      </c>
      <c r="AE113" s="48">
        <v>10.253723104675673</v>
      </c>
      <c r="AG113" s="55">
        <f t="shared" si="67"/>
        <v>0</v>
      </c>
      <c r="AH113" s="50">
        <v>0</v>
      </c>
      <c r="AI113" s="39">
        <v>0</v>
      </c>
      <c r="AJ113" s="39">
        <v>0</v>
      </c>
      <c r="AK113" s="39">
        <v>0</v>
      </c>
      <c r="AL113" s="39">
        <v>0</v>
      </c>
      <c r="AM113" s="40">
        <v>0</v>
      </c>
      <c r="AN113" s="40">
        <v>0</v>
      </c>
      <c r="AO113" s="41">
        <v>0</v>
      </c>
      <c r="AP113" s="39">
        <f>AVERAGE(AV113,AK113,AN113)</f>
        <v>8.4840226666666671E-3</v>
      </c>
      <c r="AQ113" s="40">
        <v>0</v>
      </c>
      <c r="AR113" s="40">
        <v>0</v>
      </c>
      <c r="AS113" s="41">
        <v>0</v>
      </c>
      <c r="AT113" s="39">
        <f>AVERAGE(AI113,AO113,AR113)</f>
        <v>0</v>
      </c>
      <c r="AU113" s="39">
        <v>3</v>
      </c>
      <c r="AV113" s="48">
        <v>2.5452068000000001E-2</v>
      </c>
      <c r="AW113" s="55">
        <f t="shared" si="61"/>
        <v>1</v>
      </c>
      <c r="AX113" s="48">
        <v>0</v>
      </c>
      <c r="AY113" s="48">
        <v>5.3535829199999996E-2</v>
      </c>
      <c r="AZ113" s="48">
        <v>5.3535829199999996E-2</v>
      </c>
      <c r="BA113" s="56">
        <v>0.28308532340789477</v>
      </c>
      <c r="BB113" s="31">
        <f t="shared" si="62"/>
        <v>0</v>
      </c>
      <c r="BC113" s="31">
        <f t="shared" si="62"/>
        <v>1.5155207522991815E-2</v>
      </c>
      <c r="BD113" s="31">
        <f t="shared" si="62"/>
        <v>1.5155207522991815E-2</v>
      </c>
      <c r="BE113" s="31">
        <v>10.268878312198666</v>
      </c>
      <c r="BF113" s="49">
        <v>0</v>
      </c>
      <c r="BG113" s="49">
        <v>9.9999999999999995E-7</v>
      </c>
      <c r="BH113" s="49"/>
      <c r="BI113" s="49">
        <v>8.8149393000000006E-2</v>
      </c>
      <c r="BJ113" s="49">
        <v>8.8149393000000006E-2</v>
      </c>
      <c r="BK113" s="16">
        <v>0</v>
      </c>
      <c r="BL113" s="50">
        <v>1.8</v>
      </c>
      <c r="BM113" s="16">
        <v>2.4000000000000008</v>
      </c>
      <c r="BN113" s="50">
        <v>1.5109046737402987</v>
      </c>
      <c r="BO113" s="9">
        <v>0.59099999999999997</v>
      </c>
      <c r="BP113" s="9">
        <v>0.65700000000000003</v>
      </c>
      <c r="BQ113" s="53">
        <v>0.68538453300000002</v>
      </c>
      <c r="BR113" s="6">
        <v>102</v>
      </c>
      <c r="BS113" s="11">
        <v>141</v>
      </c>
      <c r="BT113" s="48">
        <v>53.558182260353568</v>
      </c>
      <c r="BU113" s="56">
        <v>1.03</v>
      </c>
      <c r="BV113" s="16">
        <v>108</v>
      </c>
      <c r="BW113" s="16">
        <v>95</v>
      </c>
      <c r="BX113" s="16">
        <v>101</v>
      </c>
      <c r="BY113" s="16">
        <v>110</v>
      </c>
      <c r="BZ113" s="16">
        <v>97</v>
      </c>
      <c r="CA113" s="16">
        <v>103</v>
      </c>
      <c r="CB113" s="16">
        <v>116</v>
      </c>
      <c r="CC113" s="16">
        <v>102</v>
      </c>
      <c r="CD113" s="16">
        <v>109</v>
      </c>
      <c r="CE113" s="16">
        <v>103</v>
      </c>
      <c r="CF113" s="16">
        <v>91</v>
      </c>
      <c r="CG113" s="16">
        <v>97</v>
      </c>
      <c r="CH113" s="16">
        <v>84</v>
      </c>
      <c r="CI113" s="16">
        <v>74</v>
      </c>
      <c r="CJ113" s="16">
        <v>79</v>
      </c>
      <c r="CK113" s="49">
        <v>0.88095238095238093</v>
      </c>
      <c r="CL113" s="54">
        <v>0.97139315133222559</v>
      </c>
      <c r="CM113" s="56">
        <v>1.0617223252707195</v>
      </c>
      <c r="CN113" s="56">
        <v>1.0155934756623159</v>
      </c>
      <c r="CO113" s="6">
        <v>960</v>
      </c>
      <c r="CP113" s="14">
        <v>960</v>
      </c>
      <c r="CQ113" s="14">
        <v>530</v>
      </c>
      <c r="CR113" s="4">
        <v>73.5</v>
      </c>
      <c r="CS113" s="7">
        <v>37.299999999999997</v>
      </c>
      <c r="CT113" s="6">
        <v>90</v>
      </c>
      <c r="CU113" s="6">
        <v>55</v>
      </c>
      <c r="CV113" s="9">
        <v>1.1509920515685299</v>
      </c>
      <c r="CW113" s="13">
        <v>24.3</v>
      </c>
      <c r="CX113" s="13">
        <v>20.260000000000002</v>
      </c>
      <c r="CY113" s="9">
        <v>1.1994076999012833</v>
      </c>
      <c r="CZ113" s="34">
        <v>32</v>
      </c>
      <c r="DA113" s="9">
        <v>0.308</v>
      </c>
      <c r="DB113" s="13">
        <v>25.83</v>
      </c>
      <c r="DC113" s="13">
        <v>71.891970000000001</v>
      </c>
      <c r="DD113" s="13">
        <v>78.701179999999994</v>
      </c>
      <c r="DE113" s="9">
        <v>0.91348020448994549</v>
      </c>
      <c r="DF113" s="16">
        <v>0</v>
      </c>
      <c r="DG113" s="16">
        <v>0</v>
      </c>
      <c r="DH113" s="16">
        <v>0</v>
      </c>
      <c r="DI113" s="16">
        <v>0</v>
      </c>
      <c r="DJ113" s="16">
        <v>0</v>
      </c>
      <c r="DK113" s="16">
        <v>0</v>
      </c>
      <c r="DL113" s="16">
        <v>0</v>
      </c>
      <c r="DM113" s="16">
        <v>0</v>
      </c>
      <c r="DN113" s="16">
        <v>0</v>
      </c>
      <c r="DO113" s="16">
        <v>0</v>
      </c>
      <c r="DP113" s="16">
        <v>0</v>
      </c>
      <c r="DQ113" s="16">
        <v>1</v>
      </c>
      <c r="DR113" s="16">
        <v>0</v>
      </c>
      <c r="DS113" s="16">
        <v>0</v>
      </c>
      <c r="DT113" s="16">
        <v>0</v>
      </c>
      <c r="DU113" s="16">
        <v>0</v>
      </c>
      <c r="DV113" s="16">
        <v>1</v>
      </c>
      <c r="DW113" s="16">
        <v>0</v>
      </c>
      <c r="DX113" s="16">
        <v>0</v>
      </c>
      <c r="DY113" s="16">
        <v>0</v>
      </c>
      <c r="DZ113" s="3" t="s">
        <v>400</v>
      </c>
      <c r="EA113" s="3" t="s">
        <v>400</v>
      </c>
      <c r="EB113" s="50">
        <v>1.5884522972972972</v>
      </c>
      <c r="EC113" s="55">
        <v>1588452.2972972973</v>
      </c>
      <c r="ED113" s="55">
        <v>1995159</v>
      </c>
      <c r="EE113" s="57">
        <v>1058172.9999655308</v>
      </c>
      <c r="EF113" s="57">
        <v>936986.00003446918</v>
      </c>
      <c r="EG113" s="55">
        <v>719958.39687586203</v>
      </c>
      <c r="EH113" s="21">
        <v>6200</v>
      </c>
      <c r="EI113" s="57">
        <v>2833.4</v>
      </c>
      <c r="EJ113" s="57">
        <v>3366.5999999999995</v>
      </c>
      <c r="EK113" s="59">
        <v>0.3</v>
      </c>
      <c r="EL113" s="60">
        <v>0.45700000000000002</v>
      </c>
      <c r="EM113" s="56">
        <v>0.54299999999999993</v>
      </c>
      <c r="EN113" s="30">
        <f t="shared" si="63"/>
        <v>0.1371</v>
      </c>
      <c r="EO113" s="30">
        <f t="shared" si="64"/>
        <v>0.16289999999999996</v>
      </c>
      <c r="EP113" s="57">
        <f t="shared" si="65"/>
        <v>1055339.5999655309</v>
      </c>
      <c r="EQ113" s="57">
        <f t="shared" si="65"/>
        <v>933619.4000344692</v>
      </c>
      <c r="ER113" s="56">
        <f t="shared" si="66"/>
        <v>1.1303745401247745</v>
      </c>
      <c r="ES113" s="31">
        <v>80</v>
      </c>
      <c r="ET113" s="31">
        <v>0</v>
      </c>
      <c r="EU113" s="18">
        <v>0.05</v>
      </c>
      <c r="EV113" s="55">
        <v>0</v>
      </c>
      <c r="EW113" s="55">
        <v>0</v>
      </c>
      <c r="EX113" s="55">
        <v>0</v>
      </c>
      <c r="EY113" s="55">
        <v>0</v>
      </c>
      <c r="EZ113" s="31">
        <v>0</v>
      </c>
      <c r="FA113" s="31">
        <v>0</v>
      </c>
      <c r="FB113" s="31">
        <v>0</v>
      </c>
      <c r="FC113" s="31">
        <v>20</v>
      </c>
      <c r="FD113" s="31">
        <v>0</v>
      </c>
      <c r="FE113" s="61">
        <v>0.21799999999999997</v>
      </c>
      <c r="FF113" s="16">
        <v>0</v>
      </c>
      <c r="FG113" s="16">
        <v>0</v>
      </c>
      <c r="FH113" s="50">
        <v>0.1</v>
      </c>
      <c r="FI113" s="48">
        <f t="shared" si="60"/>
        <v>-2.3025850929940455</v>
      </c>
      <c r="FJ113" s="27">
        <v>0.15065327547450111</v>
      </c>
      <c r="FK113" s="27">
        <v>9.480396678791124E-2</v>
      </c>
      <c r="FL113" s="32">
        <v>1</v>
      </c>
      <c r="FM113" s="30">
        <v>1</v>
      </c>
      <c r="FN113" s="30">
        <v>0</v>
      </c>
      <c r="FO113" s="31">
        <v>1</v>
      </c>
      <c r="FP113" s="31">
        <v>0.1</v>
      </c>
      <c r="FQ113" s="48">
        <v>0.80265502616216045</v>
      </c>
      <c r="FR113" s="48">
        <v>0.62355284271167644</v>
      </c>
      <c r="FS113" s="48">
        <v>0.66105880930472183</v>
      </c>
      <c r="FT113" s="48">
        <v>0.63460134868262663</v>
      </c>
      <c r="FU113" s="48">
        <v>0.56333439872981939</v>
      </c>
      <c r="FV113" s="31">
        <v>3.1948371507500002</v>
      </c>
      <c r="FW113" s="30">
        <v>0.25815357047368426</v>
      </c>
      <c r="FX113" s="31">
        <v>36.918197213500008</v>
      </c>
      <c r="FY113" s="31">
        <v>45.701533186666673</v>
      </c>
      <c r="FZ113" s="31">
        <v>43.212827583684202</v>
      </c>
      <c r="GA113" s="31">
        <v>0.52944367877777776</v>
      </c>
      <c r="GB113" s="31">
        <v>48.382119182105257</v>
      </c>
      <c r="GC113" s="31">
        <v>13.448043266842106</v>
      </c>
      <c r="GD113" s="31">
        <v>16.207637229105263</v>
      </c>
      <c r="GE113" s="31">
        <v>29.655680495947369</v>
      </c>
      <c r="GF113" s="31">
        <v>12.815058081482</v>
      </c>
      <c r="GG113" s="31">
        <v>44.556707320000001</v>
      </c>
      <c r="GH113" s="21">
        <v>78.099999999999994</v>
      </c>
      <c r="GI113" s="44">
        <v>-2.8651030244063687E-2</v>
      </c>
    </row>
    <row r="114" spans="1:191" ht="14" customHeight="1" x14ac:dyDescent="0.15">
      <c r="A114" s="16" t="s">
        <v>568</v>
      </c>
      <c r="B114" s="21" t="s">
        <v>917</v>
      </c>
      <c r="C114" s="33">
        <v>5.2297297297297298</v>
      </c>
      <c r="D114" s="20">
        <v>3.6</v>
      </c>
      <c r="E114" s="20">
        <v>3.5</v>
      </c>
      <c r="F114" s="20">
        <v>3.5</v>
      </c>
      <c r="G114" s="20">
        <v>3.5</v>
      </c>
      <c r="H114" s="31">
        <v>-2.2749999999999999</v>
      </c>
      <c r="I114" s="31">
        <v>-2.0789473684210527</v>
      </c>
      <c r="J114" s="31">
        <v>5.8</v>
      </c>
      <c r="K114" s="31">
        <v>6</v>
      </c>
      <c r="L114" s="31">
        <v>6</v>
      </c>
      <c r="M114" s="31">
        <v>6</v>
      </c>
      <c r="N114" s="31">
        <v>4.9666666666666659</v>
      </c>
      <c r="O114" s="21">
        <v>0</v>
      </c>
      <c r="P114" s="55">
        <v>1874.0247204</v>
      </c>
      <c r="Q114" s="57">
        <v>1960.3248498999999</v>
      </c>
      <c r="R114" s="57">
        <v>509.69818594999998</v>
      </c>
      <c r="S114" s="57">
        <v>359.84936264999999</v>
      </c>
      <c r="T114" s="57">
        <v>484.2154104</v>
      </c>
      <c r="U114" s="57">
        <v>322.84367850000001</v>
      </c>
      <c r="V114" s="55">
        <v>1048.6674606657896</v>
      </c>
      <c r="W114" s="50">
        <v>-2.6662224759357462</v>
      </c>
      <c r="X114" s="31">
        <v>-4.539108913736249</v>
      </c>
      <c r="Y114" s="17"/>
      <c r="Z114" s="31"/>
      <c r="AA114" s="26">
        <v>52.6</v>
      </c>
      <c r="AB114" s="49">
        <v>1.4853154740000001</v>
      </c>
      <c r="AC114" s="49">
        <v>1.4853154740000001</v>
      </c>
      <c r="AD114" s="48">
        <v>26.078263546666669</v>
      </c>
      <c r="AE114" s="48">
        <v>26.078263546666669</v>
      </c>
      <c r="AG114" s="55">
        <f t="shared" si="67"/>
        <v>0</v>
      </c>
      <c r="AH114" s="50">
        <v>0</v>
      </c>
      <c r="AI114" s="39"/>
      <c r="AJ114" s="39">
        <v>0</v>
      </c>
      <c r="AK114" s="39">
        <v>0</v>
      </c>
      <c r="AL114" s="39">
        <v>0.5</v>
      </c>
      <c r="AM114" s="40"/>
      <c r="AN114" s="40">
        <v>80.165463803004556</v>
      </c>
      <c r="AO114" s="41">
        <v>0.2642873618614438</v>
      </c>
      <c r="AP114" s="39">
        <f>AVERAGE(AK114,AN114)</f>
        <v>40.082731901502278</v>
      </c>
      <c r="AQ114" s="40"/>
      <c r="AR114" s="40">
        <v>80.165463803004556</v>
      </c>
      <c r="AS114" s="41">
        <v>0.2642873618614438</v>
      </c>
      <c r="AT114" s="39">
        <f>AVERAGE(AO114,AR114)</f>
        <v>40.214875582433002</v>
      </c>
      <c r="AU114" s="39">
        <v>2</v>
      </c>
      <c r="AV114" s="48">
        <v>0.24176393138461538</v>
      </c>
      <c r="AW114" s="55">
        <f t="shared" si="61"/>
        <v>1</v>
      </c>
      <c r="AX114" s="48">
        <v>0</v>
      </c>
      <c r="AY114" s="48">
        <v>69.212264853846165</v>
      </c>
      <c r="AZ114" s="48">
        <v>69.212264853846165</v>
      </c>
      <c r="BA114" s="56">
        <v>0.45463454626703709</v>
      </c>
      <c r="BB114" s="31">
        <f t="shared" si="62"/>
        <v>0</v>
      </c>
      <c r="BC114" s="31">
        <f t="shared" si="62"/>
        <v>31.466286627942349</v>
      </c>
      <c r="BD114" s="31">
        <f t="shared" si="62"/>
        <v>31.466286627942349</v>
      </c>
      <c r="BE114" s="31">
        <v>57.544550174609014</v>
      </c>
      <c r="BH114" s="49">
        <v>0.48970000000000002</v>
      </c>
      <c r="BK114" s="16">
        <v>1</v>
      </c>
      <c r="BL114" s="50">
        <v>292.7</v>
      </c>
      <c r="BM114" s="16">
        <v>376.29999999999995</v>
      </c>
      <c r="BN114" s="50">
        <v>162.66908575267735</v>
      </c>
      <c r="BO114" s="9"/>
      <c r="BP114" s="9">
        <v>0.76600000000000001</v>
      </c>
      <c r="BQ114" s="53">
        <v>0.76649151699999996</v>
      </c>
      <c r="BR114" s="6">
        <v>131</v>
      </c>
      <c r="BS114" s="11">
        <v>162</v>
      </c>
      <c r="BT114" s="48">
        <v>50.626047753104856</v>
      </c>
      <c r="BU114" s="56">
        <v>1.03</v>
      </c>
      <c r="BV114" s="16">
        <v>230</v>
      </c>
      <c r="BW114" s="16">
        <v>207</v>
      </c>
      <c r="BX114" s="16">
        <v>218</v>
      </c>
      <c r="BY114" s="16">
        <v>205</v>
      </c>
      <c r="BZ114" s="16">
        <v>184</v>
      </c>
      <c r="CA114" s="16">
        <v>195</v>
      </c>
      <c r="CB114" s="16">
        <v>183</v>
      </c>
      <c r="CC114" s="16">
        <v>164</v>
      </c>
      <c r="CD114" s="16">
        <v>174</v>
      </c>
      <c r="CE114" s="16">
        <v>163</v>
      </c>
      <c r="CF114" s="16">
        <v>146</v>
      </c>
      <c r="CG114" s="16">
        <v>155</v>
      </c>
      <c r="CH114" s="16">
        <v>152</v>
      </c>
      <c r="CI114" s="16">
        <v>137</v>
      </c>
      <c r="CJ114" s="16">
        <v>144</v>
      </c>
      <c r="CK114" s="49">
        <v>0.90131578947368418</v>
      </c>
      <c r="CL114" s="54">
        <v>0.97931885629305349</v>
      </c>
      <c r="CM114" s="56">
        <v>1.05267110841914</v>
      </c>
      <c r="CN114" s="56">
        <v>1.0128274025911292</v>
      </c>
      <c r="CO114" s="6">
        <v>1200</v>
      </c>
      <c r="CP114" s="14">
        <v>1200</v>
      </c>
      <c r="CQ114" s="14">
        <v>990</v>
      </c>
      <c r="CR114" s="4">
        <v>141.6</v>
      </c>
      <c r="CS114" s="7">
        <v>11.4</v>
      </c>
      <c r="CT114" s="6">
        <v>79</v>
      </c>
      <c r="CU114" s="6">
        <v>46</v>
      </c>
      <c r="CV114" s="9">
        <v>0.80240963855421688</v>
      </c>
      <c r="CW114" s="13">
        <v>15.7</v>
      </c>
      <c r="CX114" s="13">
        <v>39.229999999999997</v>
      </c>
      <c r="CY114" s="9">
        <v>0.400203925567168</v>
      </c>
      <c r="CZ114" s="34">
        <v>20</v>
      </c>
      <c r="DA114" s="9">
        <v>0.16</v>
      </c>
      <c r="DB114" s="13">
        <v>13.83</v>
      </c>
      <c r="DC114" s="13">
        <v>69.102789999999999</v>
      </c>
      <c r="DD114" s="13">
        <v>76.849239999999995</v>
      </c>
      <c r="DE114" s="9">
        <v>0.89919939351384615</v>
      </c>
      <c r="DF114" s="16">
        <v>0</v>
      </c>
      <c r="DG114" s="16">
        <v>0</v>
      </c>
      <c r="DH114" s="16">
        <v>0</v>
      </c>
      <c r="DI114" s="16">
        <v>0</v>
      </c>
      <c r="DJ114" s="16">
        <v>0</v>
      </c>
      <c r="DK114" s="16">
        <v>0</v>
      </c>
      <c r="DL114" s="16">
        <v>0</v>
      </c>
      <c r="DM114" s="16">
        <v>0</v>
      </c>
      <c r="DN114" s="16">
        <v>0</v>
      </c>
      <c r="DO114" s="16">
        <v>0</v>
      </c>
      <c r="DP114" s="16">
        <v>0</v>
      </c>
      <c r="DQ114" s="16">
        <v>1</v>
      </c>
      <c r="DR114" s="16">
        <v>0</v>
      </c>
      <c r="DS114" s="16">
        <v>0</v>
      </c>
      <c r="DT114" s="16">
        <v>0</v>
      </c>
      <c r="DU114" s="16">
        <v>0</v>
      </c>
      <c r="DV114" s="16">
        <v>0</v>
      </c>
      <c r="DW114" s="16">
        <v>0</v>
      </c>
      <c r="DX114" s="16">
        <v>0</v>
      </c>
      <c r="DY114" s="16">
        <v>0</v>
      </c>
      <c r="DZ114" s="3" t="s">
        <v>400</v>
      </c>
      <c r="EA114" s="3" t="s">
        <v>400</v>
      </c>
      <c r="EB114" s="50">
        <v>2.3132852702702702</v>
      </c>
      <c r="EC114" s="55">
        <v>2313285.2702702703</v>
      </c>
      <c r="ED114" s="55">
        <v>3334222</v>
      </c>
      <c r="EE114" s="57">
        <v>1680218.999994722</v>
      </c>
      <c r="EF114" s="57">
        <v>1654003.000005278</v>
      </c>
      <c r="EG114" s="55">
        <v>988232.83302758611</v>
      </c>
      <c r="EH114" s="21">
        <v>96800</v>
      </c>
      <c r="EI114" s="57">
        <v>43656.800000000003</v>
      </c>
      <c r="EJ114" s="57">
        <v>53143.199999999997</v>
      </c>
      <c r="EK114" s="59">
        <v>2.9</v>
      </c>
      <c r="EL114" s="60">
        <v>0.45100000000000001</v>
      </c>
      <c r="EM114" s="56">
        <v>0.54899999999999993</v>
      </c>
      <c r="EN114" s="30">
        <f t="shared" si="63"/>
        <v>1.3079000000000001</v>
      </c>
      <c r="EO114" s="30">
        <f t="shared" si="64"/>
        <v>1.5920999999999998</v>
      </c>
      <c r="EP114" s="57">
        <f t="shared" si="65"/>
        <v>1636562.1999947219</v>
      </c>
      <c r="EQ114" s="57">
        <f t="shared" si="65"/>
        <v>1600859.8000052781</v>
      </c>
      <c r="ER114" s="56">
        <f t="shared" si="66"/>
        <v>1.0223020154477775</v>
      </c>
      <c r="ES114" s="31">
        <v>40</v>
      </c>
      <c r="ET114" s="31">
        <v>20</v>
      </c>
      <c r="EU114" s="18">
        <v>12.2</v>
      </c>
      <c r="EV114" s="55">
        <v>0</v>
      </c>
      <c r="EW114" s="55">
        <v>0</v>
      </c>
      <c r="EX114" s="55">
        <v>0</v>
      </c>
      <c r="EY114" s="55">
        <v>0</v>
      </c>
      <c r="EZ114" s="31">
        <v>0</v>
      </c>
      <c r="FA114" s="31">
        <v>0</v>
      </c>
      <c r="FB114" s="31">
        <v>0</v>
      </c>
      <c r="FC114" s="31">
        <v>40</v>
      </c>
      <c r="FD114" s="31">
        <v>0</v>
      </c>
      <c r="FE114" s="61">
        <v>0.89700000000000002</v>
      </c>
      <c r="FF114" s="16">
        <v>3</v>
      </c>
      <c r="FG114" s="16">
        <v>46000</v>
      </c>
      <c r="FH114" s="50">
        <v>19885.139369181925</v>
      </c>
      <c r="FI114" s="48">
        <f t="shared" si="60"/>
        <v>9.8977279663766922</v>
      </c>
      <c r="FJ114" s="27">
        <v>-2.0637680759608763</v>
      </c>
      <c r="FK114" s="27">
        <v>-1.6906080039085845</v>
      </c>
      <c r="FL114" s="31">
        <v>12</v>
      </c>
      <c r="FM114" s="30">
        <v>1.25</v>
      </c>
      <c r="FN114" s="30">
        <v>0.83333333333333337</v>
      </c>
      <c r="FO114" s="31">
        <v>15</v>
      </c>
      <c r="FP114" s="31">
        <v>10</v>
      </c>
      <c r="FQ114" s="48">
        <v>-1.6440617626866252</v>
      </c>
      <c r="FR114" s="48">
        <v>-0.56743461181955301</v>
      </c>
      <c r="FS114" s="48">
        <v>-0.37661943954861482</v>
      </c>
      <c r="FT114" s="48">
        <v>-0.53279275754353983</v>
      </c>
      <c r="FU114" s="48">
        <v>-0.96230331510138334</v>
      </c>
      <c r="FV114" s="31">
        <v>6.987958888583333</v>
      </c>
      <c r="FW114" s="30">
        <v>1.0758718507647058</v>
      </c>
      <c r="FX114" s="31">
        <v>12.93158915175</v>
      </c>
      <c r="FY114" s="31"/>
      <c r="FZ114" s="31"/>
      <c r="GA114" s="31"/>
      <c r="GB114" s="31"/>
      <c r="GC114" s="31"/>
      <c r="GD114" s="31"/>
      <c r="GE114" s="31"/>
      <c r="GF114" s="31"/>
      <c r="GG114" s="31">
        <v>56.996097560000003</v>
      </c>
      <c r="GH114" s="21">
        <v>100.3</v>
      </c>
      <c r="GI114" s="44">
        <v>-0.7154972983602681</v>
      </c>
    </row>
    <row r="115" spans="1:191" ht="14" customHeight="1" x14ac:dyDescent="0.15">
      <c r="A115" s="16" t="s">
        <v>665</v>
      </c>
      <c r="B115" s="21" t="s">
        <v>918</v>
      </c>
      <c r="C115" s="33">
        <v>6.6756756756756754</v>
      </c>
      <c r="D115" s="20">
        <v>7</v>
      </c>
      <c r="E115" s="20">
        <v>7</v>
      </c>
      <c r="F115" s="20">
        <v>7</v>
      </c>
      <c r="G115" s="20">
        <v>7</v>
      </c>
      <c r="H115" s="31">
        <v>-7</v>
      </c>
      <c r="I115" s="31">
        <v>-7</v>
      </c>
      <c r="J115" s="31">
        <v>-7</v>
      </c>
      <c r="K115" s="31">
        <v>-7</v>
      </c>
      <c r="L115" s="31">
        <v>-7</v>
      </c>
      <c r="M115" s="31">
        <v>-7</v>
      </c>
      <c r="N115" s="31">
        <v>4.0200000000000005</v>
      </c>
      <c r="O115" s="21">
        <v>0</v>
      </c>
      <c r="P115" s="55">
        <v>37391.516495000003</v>
      </c>
      <c r="Q115" s="57">
        <v>33682.801245000002</v>
      </c>
      <c r="R115" s="57">
        <v>15594.032225000001</v>
      </c>
      <c r="S115" s="57">
        <v>17606.816599999998</v>
      </c>
      <c r="T115" s="57"/>
      <c r="U115" s="57">
        <v>13653.026330000001</v>
      </c>
      <c r="V115" s="55">
        <v>26099.648217052636</v>
      </c>
      <c r="W115" s="50"/>
      <c r="X115" s="31">
        <v>-1.6093709927441604</v>
      </c>
      <c r="Y115" s="17"/>
      <c r="Z115" s="31">
        <v>23.018774183124997</v>
      </c>
      <c r="AA115" s="26"/>
      <c r="AB115" s="49">
        <v>0</v>
      </c>
      <c r="AC115" s="49">
        <v>1E-3</v>
      </c>
      <c r="AD115" s="48">
        <v>5.25128365E-2</v>
      </c>
      <c r="AE115" s="48">
        <v>5.25128365E-2</v>
      </c>
      <c r="AF115" s="55">
        <v>80126.722222222219</v>
      </c>
      <c r="AG115" s="55">
        <f t="shared" si="67"/>
        <v>80126722.222222224</v>
      </c>
      <c r="AH115" s="50">
        <v>18.796038151494844</v>
      </c>
      <c r="AI115" s="39"/>
      <c r="AJ115" s="39"/>
      <c r="AK115" s="39"/>
      <c r="AL115" s="39"/>
      <c r="AM115" s="40"/>
      <c r="AN115" s="40"/>
      <c r="AO115" s="41"/>
      <c r="AP115" s="39"/>
      <c r="AQ115" s="40"/>
      <c r="AR115" s="40"/>
      <c r="AS115" s="41"/>
      <c r="AT115" s="39"/>
      <c r="AU115" s="39">
        <v>0</v>
      </c>
      <c r="AV115" s="48">
        <v>98.080894733499989</v>
      </c>
      <c r="AW115" s="55">
        <f t="shared" si="61"/>
        <v>0</v>
      </c>
      <c r="AX115" s="48">
        <v>98.080894733499989</v>
      </c>
      <c r="AY115" s="48">
        <v>1.0711572222222222E-2</v>
      </c>
      <c r="AZ115" s="48">
        <v>98.091606305722209</v>
      </c>
      <c r="BA115" s="56">
        <v>0.42065343958421053</v>
      </c>
      <c r="BB115" s="31">
        <f t="shared" si="62"/>
        <v>41.258065727143652</v>
      </c>
      <c r="BC115" s="31">
        <f t="shared" si="62"/>
        <v>4.5058596986324636E-3</v>
      </c>
      <c r="BD115" s="31">
        <f t="shared" si="62"/>
        <v>41.262571586842284</v>
      </c>
      <c r="BE115" s="31">
        <v>41.315084423342284</v>
      </c>
      <c r="BH115" s="49">
        <v>0.64070000000000005</v>
      </c>
      <c r="BK115" s="16">
        <v>0</v>
      </c>
      <c r="BL115" s="50">
        <v>13.2</v>
      </c>
      <c r="BM115" s="16">
        <v>98.899999999999991</v>
      </c>
      <c r="BN115" s="50">
        <v>23.199852953267161</v>
      </c>
      <c r="BO115" s="9"/>
      <c r="BP115" s="9">
        <v>0.47599999999999998</v>
      </c>
      <c r="BQ115" s="53">
        <v>0.50376566099999998</v>
      </c>
      <c r="BR115" s="6">
        <v>52</v>
      </c>
      <c r="BS115" s="11">
        <v>53</v>
      </c>
      <c r="BT115" s="48">
        <v>47.545255239139379</v>
      </c>
      <c r="BU115" s="56">
        <v>1.05</v>
      </c>
      <c r="BV115" s="16">
        <v>38</v>
      </c>
      <c r="BW115" s="16">
        <v>38</v>
      </c>
      <c r="BX115" s="16">
        <v>38</v>
      </c>
      <c r="BY115" s="16">
        <v>30</v>
      </c>
      <c r="BZ115" s="16">
        <v>30</v>
      </c>
      <c r="CA115" s="16">
        <v>30</v>
      </c>
      <c r="CB115" s="16">
        <v>24</v>
      </c>
      <c r="CC115" s="16">
        <v>24</v>
      </c>
      <c r="CD115" s="16">
        <v>24</v>
      </c>
      <c r="CE115" s="16">
        <v>19</v>
      </c>
      <c r="CF115" s="16">
        <v>19</v>
      </c>
      <c r="CG115" s="16">
        <v>19</v>
      </c>
      <c r="CH115" s="16">
        <v>17</v>
      </c>
      <c r="CI115" s="16">
        <v>17</v>
      </c>
      <c r="CJ115" s="16">
        <v>17</v>
      </c>
      <c r="CK115" s="49">
        <v>1</v>
      </c>
      <c r="CL115" s="54">
        <v>1</v>
      </c>
      <c r="CM115" s="56">
        <v>1.0732824762498883</v>
      </c>
      <c r="CN115" s="56">
        <v>1.0165987080961547</v>
      </c>
      <c r="CO115" s="6">
        <v>97</v>
      </c>
      <c r="CP115" s="14">
        <v>97</v>
      </c>
      <c r="CQ115" s="14">
        <v>64</v>
      </c>
      <c r="CR115" s="4">
        <v>3.2</v>
      </c>
      <c r="CS115" s="7"/>
      <c r="CT115" s="6"/>
      <c r="CU115" s="6">
        <v>100</v>
      </c>
      <c r="CV115" s="9">
        <v>0.84615384615384615</v>
      </c>
      <c r="CW115" s="13">
        <v>55.6</v>
      </c>
      <c r="CX115" s="13">
        <v>43.98</v>
      </c>
      <c r="CY115" s="9">
        <v>1.2642110050022739</v>
      </c>
      <c r="CZ115" s="34">
        <v>0</v>
      </c>
      <c r="DA115" s="9">
        <v>8.3000000000000004E-2</v>
      </c>
      <c r="DB115" s="13">
        <v>7.69</v>
      </c>
      <c r="DC115" s="13">
        <v>25.135370000000002</v>
      </c>
      <c r="DD115" s="13">
        <v>81.079580000000007</v>
      </c>
      <c r="DE115" s="9">
        <v>0.31000863595988037</v>
      </c>
      <c r="DF115" s="16">
        <v>1</v>
      </c>
      <c r="DG115" s="16">
        <v>0</v>
      </c>
      <c r="DH115" s="16">
        <v>0</v>
      </c>
      <c r="DI115" s="16">
        <v>0</v>
      </c>
      <c r="DJ115" s="16">
        <v>0</v>
      </c>
      <c r="DK115" s="16">
        <v>0</v>
      </c>
      <c r="DL115" s="16">
        <v>0</v>
      </c>
      <c r="DM115" s="16">
        <v>0</v>
      </c>
      <c r="DN115" s="16">
        <v>0</v>
      </c>
      <c r="DO115" s="16">
        <v>0</v>
      </c>
      <c r="DP115" s="16">
        <v>0</v>
      </c>
      <c r="DQ115" s="16">
        <v>0</v>
      </c>
      <c r="DR115" s="16">
        <v>0</v>
      </c>
      <c r="DS115" s="16">
        <v>0</v>
      </c>
      <c r="DT115" s="16">
        <v>0</v>
      </c>
      <c r="DU115" s="16">
        <v>0</v>
      </c>
      <c r="DV115" s="16">
        <v>0</v>
      </c>
      <c r="DW115" s="16">
        <v>1</v>
      </c>
      <c r="DX115" s="16">
        <v>1</v>
      </c>
      <c r="DY115" s="16">
        <v>0</v>
      </c>
      <c r="DZ115" s="3" t="s">
        <v>423</v>
      </c>
      <c r="EA115" s="3" t="s">
        <v>423</v>
      </c>
      <c r="EB115" s="50">
        <v>4.2629580540540548</v>
      </c>
      <c r="EC115" s="55">
        <v>4262958.0540540544</v>
      </c>
      <c r="ED115" s="55">
        <v>5922832</v>
      </c>
      <c r="EE115" s="57">
        <v>2850381.0001745918</v>
      </c>
      <c r="EF115" s="57">
        <v>3072450.9998254078</v>
      </c>
      <c r="EG115" s="55">
        <v>1461397.8349413793</v>
      </c>
      <c r="EH115" s="21">
        <v>617500</v>
      </c>
      <c r="EI115" s="57">
        <v>219212.5</v>
      </c>
      <c r="EJ115" s="57">
        <v>398287.5</v>
      </c>
      <c r="EK115" s="59">
        <v>10.4</v>
      </c>
      <c r="EL115" s="60">
        <v>0.35499999999999998</v>
      </c>
      <c r="EM115" s="56">
        <v>0.64500000000000002</v>
      </c>
      <c r="EN115" s="30">
        <f t="shared" si="63"/>
        <v>3.6919999999999997</v>
      </c>
      <c r="EO115" s="30">
        <f t="shared" si="64"/>
        <v>6.7080000000000002</v>
      </c>
      <c r="EP115" s="57">
        <f t="shared" si="65"/>
        <v>2631168.5001745918</v>
      </c>
      <c r="EQ115" s="57">
        <f t="shared" si="65"/>
        <v>2674163.4998254078</v>
      </c>
      <c r="ER115" s="56">
        <f t="shared" si="66"/>
        <v>0.98392207520085329</v>
      </c>
      <c r="ES115" s="31">
        <v>0</v>
      </c>
      <c r="ET115" s="31">
        <v>97</v>
      </c>
      <c r="EU115" s="18">
        <v>96.6</v>
      </c>
      <c r="EV115" s="55">
        <v>1</v>
      </c>
      <c r="EW115" s="55">
        <v>1</v>
      </c>
      <c r="EX115" s="55">
        <v>1</v>
      </c>
      <c r="EY115" s="55">
        <v>1</v>
      </c>
      <c r="EZ115" s="31">
        <v>0</v>
      </c>
      <c r="FA115" s="31">
        <v>0</v>
      </c>
      <c r="FB115" s="31">
        <v>0</v>
      </c>
      <c r="FC115" s="31">
        <v>3</v>
      </c>
      <c r="FD115" s="31">
        <v>0</v>
      </c>
      <c r="FE115" s="61">
        <v>0.26800000000000002</v>
      </c>
      <c r="FF115" s="16">
        <v>0</v>
      </c>
      <c r="FG115" s="16">
        <v>0</v>
      </c>
      <c r="FH115" s="50">
        <v>0.1</v>
      </c>
      <c r="FI115" s="48">
        <f t="shared" si="60"/>
        <v>-2.3025850929940455</v>
      </c>
      <c r="FJ115" s="27">
        <v>-0.75194826420721517</v>
      </c>
      <c r="FK115" s="27">
        <v>-0.18791082117948285</v>
      </c>
      <c r="FL115" s="31">
        <v>7</v>
      </c>
      <c r="FM115" s="30">
        <v>1.4285714285714286</v>
      </c>
      <c r="FN115" s="30">
        <v>1</v>
      </c>
      <c r="FO115" s="31">
        <v>10</v>
      </c>
      <c r="FP115" s="31">
        <v>7</v>
      </c>
      <c r="FQ115" s="48">
        <v>0.80265502616216045</v>
      </c>
      <c r="FR115" s="48">
        <v>-2.6076677941721419E-2</v>
      </c>
      <c r="FS115" s="48">
        <v>-6.0200649581374655E-3</v>
      </c>
      <c r="FT115" s="48">
        <v>-0.17903696777803482</v>
      </c>
      <c r="FU115" s="48">
        <v>8.0722098860956784E-2</v>
      </c>
      <c r="FV115" s="31">
        <v>2.5501224611666671</v>
      </c>
      <c r="FW115" s="30">
        <v>4.6274793004736834</v>
      </c>
      <c r="FX115" s="31">
        <v>19.629684619473682</v>
      </c>
      <c r="FY115" s="31"/>
      <c r="FZ115" s="31"/>
      <c r="GA115" s="31"/>
      <c r="GB115" s="31"/>
      <c r="GC115" s="31"/>
      <c r="GD115" s="31"/>
      <c r="GE115" s="31"/>
      <c r="GF115" s="31"/>
      <c r="GG115" s="31">
        <v>73.635292680000006</v>
      </c>
      <c r="GH115" s="21">
        <v>19.3</v>
      </c>
      <c r="GI115" s="44">
        <v>-0.90475572384913006</v>
      </c>
    </row>
    <row r="116" spans="1:191" ht="14" customHeight="1" x14ac:dyDescent="0.15">
      <c r="A116" s="16" t="s">
        <v>438</v>
      </c>
      <c r="B116" s="21" t="s">
        <v>919</v>
      </c>
      <c r="C116" s="33">
        <v>1.4347826086956521</v>
      </c>
      <c r="D116" s="20">
        <v>1</v>
      </c>
      <c r="E116" s="20">
        <v>1</v>
      </c>
      <c r="F116" s="20">
        <v>1</v>
      </c>
      <c r="G116" s="20">
        <v>1</v>
      </c>
      <c r="H116" s="31"/>
      <c r="I116" s="31"/>
      <c r="J116" s="31"/>
      <c r="K116" s="31"/>
      <c r="L116" s="31"/>
      <c r="M116" s="31"/>
      <c r="N116" s="31">
        <v>1</v>
      </c>
      <c r="O116" s="21">
        <v>95</v>
      </c>
      <c r="P116" s="55"/>
      <c r="Q116" s="57"/>
      <c r="R116" s="57"/>
      <c r="S116" s="57"/>
      <c r="T116" s="57"/>
      <c r="U116" s="57"/>
      <c r="V116" s="55"/>
      <c r="W116" s="50"/>
      <c r="X116" s="31"/>
      <c r="Y116" s="17"/>
      <c r="Z116" s="31">
        <v>11.394710838181819</v>
      </c>
      <c r="AA116" s="26"/>
      <c r="AB116" s="49">
        <v>0</v>
      </c>
      <c r="AC116" s="49">
        <v>1E-3</v>
      </c>
      <c r="AD116" s="48"/>
      <c r="AE116" s="49">
        <v>1E-3</v>
      </c>
      <c r="AG116" s="55">
        <f t="shared" si="67"/>
        <v>0</v>
      </c>
      <c r="AH116" s="50">
        <v>0</v>
      </c>
      <c r="AI116" s="39"/>
      <c r="AJ116" s="39"/>
      <c r="AK116" s="39"/>
      <c r="AL116" s="39"/>
      <c r="AM116" s="40"/>
      <c r="AN116" s="40"/>
      <c r="AO116" s="41"/>
      <c r="AP116" s="39"/>
      <c r="AQ116" s="40"/>
      <c r="AR116" s="40"/>
      <c r="AS116" s="41"/>
      <c r="AT116" s="39"/>
      <c r="AU116" s="39">
        <v>0</v>
      </c>
      <c r="AV116" s="48"/>
      <c r="AW116" s="55"/>
      <c r="AX116" s="48"/>
      <c r="AY116" s="48"/>
      <c r="AZ116" s="48"/>
      <c r="BA116" s="56"/>
      <c r="BB116" s="31"/>
      <c r="BC116" s="31"/>
      <c r="BD116" s="31"/>
      <c r="BE116" s="31"/>
      <c r="BF116" s="49">
        <v>0</v>
      </c>
      <c r="BG116" s="49">
        <v>9.9999999999999995E-7</v>
      </c>
      <c r="BH116" s="49"/>
      <c r="BI116" s="49">
        <v>0</v>
      </c>
      <c r="BJ116" s="49">
        <v>1E-3</v>
      </c>
      <c r="BK116" s="16">
        <v>0</v>
      </c>
      <c r="BM116" s="16"/>
      <c r="BN116" s="50">
        <v>0</v>
      </c>
      <c r="BO116" s="9"/>
      <c r="BP116" s="9"/>
      <c r="BQ116" s="53"/>
      <c r="BR116" s="6"/>
      <c r="BS116" s="11">
        <v>6</v>
      </c>
      <c r="BU116" s="56"/>
      <c r="BV116" s="16"/>
      <c r="BW116" s="16"/>
      <c r="BX116" s="16"/>
      <c r="BY116" s="16"/>
      <c r="BZ116" s="16"/>
      <c r="CA116" s="16"/>
      <c r="CB116" s="16"/>
      <c r="CC116" s="16"/>
      <c r="CD116" s="16"/>
      <c r="CE116" s="16"/>
      <c r="CF116" s="16"/>
      <c r="CG116" s="16"/>
      <c r="CH116" s="16"/>
      <c r="CI116" s="16"/>
      <c r="CJ116" s="16"/>
      <c r="CK116" s="49"/>
      <c r="CL116" s="49"/>
      <c r="CM116" s="56">
        <v>1.0659480025364616</v>
      </c>
      <c r="CN116" s="56">
        <v>1.0146270592199034</v>
      </c>
      <c r="CO116" s="6"/>
      <c r="CP116" s="14"/>
      <c r="CQ116" s="14"/>
      <c r="CR116" s="4"/>
      <c r="CS116" s="7"/>
      <c r="CT116" s="6"/>
      <c r="CU116" s="6"/>
      <c r="CV116" s="9"/>
      <c r="CW116" s="13"/>
      <c r="CX116" s="13"/>
      <c r="CY116" s="9"/>
      <c r="CZ116" s="34">
        <v>20</v>
      </c>
      <c r="DA116" s="9">
        <f>DB116/(100-DB116)</f>
        <v>0.31578947368421051</v>
      </c>
      <c r="DB116" s="13">
        <v>24</v>
      </c>
      <c r="DC116" s="13"/>
      <c r="DD116" s="13"/>
      <c r="DE116" s="9"/>
      <c r="DF116" s="16">
        <v>0</v>
      </c>
      <c r="DG116" s="16">
        <v>0</v>
      </c>
      <c r="DH116" s="16">
        <v>0</v>
      </c>
      <c r="DI116" s="16">
        <v>0</v>
      </c>
      <c r="DJ116" s="16">
        <v>0</v>
      </c>
      <c r="DK116" s="16">
        <v>0</v>
      </c>
      <c r="DL116" s="16">
        <v>0</v>
      </c>
      <c r="DM116" s="16">
        <v>0</v>
      </c>
      <c r="DN116" s="16">
        <v>1</v>
      </c>
      <c r="DO116" s="16">
        <v>0</v>
      </c>
      <c r="DP116" s="16">
        <v>0</v>
      </c>
      <c r="DQ116" s="16">
        <v>0</v>
      </c>
      <c r="DR116" s="16">
        <v>0</v>
      </c>
      <c r="DS116" s="16">
        <v>0</v>
      </c>
      <c r="DT116" s="16">
        <v>0</v>
      </c>
      <c r="DU116" s="16">
        <v>0</v>
      </c>
      <c r="DV116" s="16">
        <v>0</v>
      </c>
      <c r="DW116" s="16">
        <v>0</v>
      </c>
      <c r="DX116" s="16">
        <v>0</v>
      </c>
      <c r="DY116" s="16">
        <v>0</v>
      </c>
      <c r="DZ116" s="3" t="s">
        <v>399</v>
      </c>
      <c r="EA116" s="3" t="s">
        <v>14</v>
      </c>
      <c r="EB116" s="50">
        <v>2.9014729729729731E-2</v>
      </c>
      <c r="EC116" s="55">
        <v>29014.72972972973</v>
      </c>
      <c r="ED116" s="55">
        <v>34716</v>
      </c>
      <c r="EE116" s="57"/>
      <c r="EF116" s="57"/>
      <c r="EG116" s="55"/>
      <c r="EH116" s="21">
        <v>11900</v>
      </c>
      <c r="EI116" s="57">
        <v>5807.2</v>
      </c>
      <c r="EJ116" s="57">
        <v>6092.8</v>
      </c>
      <c r="EK116" s="59">
        <v>34.200000000000003</v>
      </c>
      <c r="EL116" s="60">
        <v>0.48799999999999999</v>
      </c>
      <c r="EM116" s="56">
        <v>0.51200000000000001</v>
      </c>
      <c r="EN116" s="30">
        <f t="shared" si="63"/>
        <v>16.689600000000002</v>
      </c>
      <c r="EO116" s="30">
        <f t="shared" si="64"/>
        <v>17.510400000000001</v>
      </c>
      <c r="EP116" s="57"/>
      <c r="EQ116" s="57"/>
      <c r="ER116" s="56"/>
      <c r="ES116" s="31">
        <v>83.2</v>
      </c>
      <c r="ET116" s="31">
        <v>0</v>
      </c>
      <c r="EU116" s="18">
        <v>4.8</v>
      </c>
      <c r="EV116" s="55">
        <v>0</v>
      </c>
      <c r="EW116" s="55">
        <v>0</v>
      </c>
      <c r="EX116" s="55">
        <v>0</v>
      </c>
      <c r="EY116" s="55">
        <v>0</v>
      </c>
      <c r="EZ116" s="31">
        <v>0</v>
      </c>
      <c r="FA116" s="31">
        <v>0</v>
      </c>
      <c r="FB116" s="31">
        <v>0</v>
      </c>
      <c r="FC116" s="31">
        <v>16.8</v>
      </c>
      <c r="FD116" s="31">
        <v>0</v>
      </c>
      <c r="FE116" s="61"/>
      <c r="FF116" s="16">
        <v>0</v>
      </c>
      <c r="FG116" s="16">
        <v>0</v>
      </c>
      <c r="FH116" s="50">
        <v>0.1</v>
      </c>
      <c r="FI116" s="48">
        <f t="shared" si="60"/>
        <v>-2.3025850929940455</v>
      </c>
      <c r="FJ116" s="27">
        <v>1.282178564687587</v>
      </c>
      <c r="FK116" s="27">
        <v>1.3572588772494583</v>
      </c>
      <c r="FL116" s="31">
        <v>0.1</v>
      </c>
      <c r="FM116" s="30">
        <v>0</v>
      </c>
      <c r="FN116" s="30">
        <v>0</v>
      </c>
      <c r="FO116" s="31">
        <v>0.1</v>
      </c>
      <c r="FP116" s="31">
        <v>0.1</v>
      </c>
      <c r="FQ116" s="48">
        <v>0.80265502616216045</v>
      </c>
      <c r="FR116" s="48">
        <v>0.72099727080968612</v>
      </c>
      <c r="FS116" s="48">
        <v>0.7277666967310078</v>
      </c>
      <c r="FT116" s="48">
        <v>0.63460134868262663</v>
      </c>
      <c r="FU116" s="48">
        <v>0.84865584392698801</v>
      </c>
      <c r="FV116" s="31"/>
      <c r="FW116" s="30"/>
      <c r="FX116" s="31"/>
      <c r="FY116" s="31"/>
      <c r="FZ116" s="31"/>
      <c r="GA116" s="31"/>
      <c r="GB116" s="31"/>
      <c r="GC116" s="31"/>
      <c r="GD116" s="31"/>
      <c r="GE116" s="31"/>
      <c r="GF116" s="31"/>
      <c r="GG116" s="31">
        <v>80.668292679999993</v>
      </c>
      <c r="GH116" s="21">
        <v>3</v>
      </c>
      <c r="GI116" s="44">
        <v>1.300758973308116</v>
      </c>
    </row>
    <row r="117" spans="1:191" ht="14" customHeight="1" x14ac:dyDescent="0.15">
      <c r="A117" s="16" t="s">
        <v>537</v>
      </c>
      <c r="B117" s="21" t="s">
        <v>752</v>
      </c>
      <c r="C117" s="33">
        <v>1.5526315789473684</v>
      </c>
      <c r="D117" s="20">
        <v>1</v>
      </c>
      <c r="E117" s="20">
        <v>1</v>
      </c>
      <c r="F117" s="20">
        <v>1</v>
      </c>
      <c r="G117" s="20">
        <v>1</v>
      </c>
      <c r="H117" s="31">
        <v>10</v>
      </c>
      <c r="I117" s="31">
        <v>10</v>
      </c>
      <c r="J117" s="31">
        <v>10</v>
      </c>
      <c r="K117" s="31">
        <v>10</v>
      </c>
      <c r="L117" s="31">
        <v>10</v>
      </c>
      <c r="M117" s="31">
        <v>10</v>
      </c>
      <c r="N117" s="31">
        <v>1.8285714285714287</v>
      </c>
      <c r="O117" s="21">
        <v>13</v>
      </c>
      <c r="P117" s="55"/>
      <c r="Q117" s="57"/>
      <c r="R117" s="57"/>
      <c r="S117" s="57">
        <v>12476.555246</v>
      </c>
      <c r="T117" s="57">
        <v>12498.82897</v>
      </c>
      <c r="U117" s="57">
        <v>14196.913850000001</v>
      </c>
      <c r="V117" s="55">
        <v>9560.038229759999</v>
      </c>
      <c r="W117" s="50">
        <v>0.85288080645465125</v>
      </c>
      <c r="X117" s="31"/>
      <c r="Y117" s="17">
        <v>28.599999999999998</v>
      </c>
      <c r="Z117" s="31">
        <v>7.7954587634545449</v>
      </c>
      <c r="AA117" s="26">
        <v>35.799999999999997</v>
      </c>
      <c r="AD117" s="48"/>
      <c r="AE117" s="49">
        <v>1E-3</v>
      </c>
      <c r="AF117" s="55">
        <v>4217.333333333333</v>
      </c>
      <c r="AG117" s="55">
        <f t="shared" si="67"/>
        <v>4217333.333333333</v>
      </c>
      <c r="AH117" s="50">
        <v>1.2085841416738081</v>
      </c>
      <c r="AI117" s="39"/>
      <c r="AJ117" s="39">
        <v>163.42382953160651</v>
      </c>
      <c r="AK117" s="39">
        <v>347.17861043068564</v>
      </c>
      <c r="AL117" s="39">
        <v>255.30121998114606</v>
      </c>
      <c r="AM117" s="40"/>
      <c r="AN117" s="40">
        <v>0</v>
      </c>
      <c r="AO117" s="41">
        <v>0</v>
      </c>
      <c r="AP117" s="39">
        <f>AVERAGE(AK117,AN117)</f>
        <v>173.58930521534282</v>
      </c>
      <c r="AQ117" s="40"/>
      <c r="AR117" s="40">
        <v>163.42382953160651</v>
      </c>
      <c r="AS117" s="41">
        <v>347.17861043068564</v>
      </c>
      <c r="AT117" s="39">
        <f>AVERAGE(AO117,AR117)</f>
        <v>81.711914765803257</v>
      </c>
      <c r="AU117" s="39">
        <v>2</v>
      </c>
      <c r="AV117" s="48">
        <v>18.480311221937498</v>
      </c>
      <c r="AW117" s="55">
        <f t="shared" ref="AW117:AW126" si="68">IF(AH117=0,1,0)</f>
        <v>0</v>
      </c>
      <c r="AX117" s="48">
        <v>18.480311221937498</v>
      </c>
      <c r="AY117" s="48">
        <v>2.0089555138750006</v>
      </c>
      <c r="AZ117" s="48">
        <v>20.4892667358125</v>
      </c>
      <c r="BA117" s="56">
        <v>0.50370158079999994</v>
      </c>
      <c r="BB117" s="31">
        <f t="shared" ref="BB117:BB129" si="69">AX117*$BA117</f>
        <v>9.3085619761658958</v>
      </c>
      <c r="BC117" s="31">
        <f t="shared" ref="BC117:BC129" si="70">AY117*$BA117</f>
        <v>1.0119140680957139</v>
      </c>
      <c r="BD117" s="31">
        <f t="shared" ref="BD117:BD129" si="71">AZ117*$BA117</f>
        <v>10.320476044261611</v>
      </c>
      <c r="BE117" s="31">
        <v>10.320476044261611</v>
      </c>
      <c r="BF117" s="49">
        <v>0.12543457699999999</v>
      </c>
      <c r="BG117" s="49">
        <v>0.12543457699999999</v>
      </c>
      <c r="BH117" s="49"/>
      <c r="BK117" s="16">
        <v>1</v>
      </c>
      <c r="BL117" s="50">
        <v>84.8</v>
      </c>
      <c r="BM117" s="16"/>
      <c r="BN117" s="50">
        <v>0</v>
      </c>
      <c r="BO117" s="9">
        <v>0.628</v>
      </c>
      <c r="BP117" s="9">
        <v>0.371</v>
      </c>
      <c r="BQ117" s="53">
        <v>0.35861450299999997</v>
      </c>
      <c r="BR117" s="6">
        <v>33</v>
      </c>
      <c r="BS117" s="11">
        <v>44</v>
      </c>
      <c r="BT117" s="48">
        <v>53.110254257142778</v>
      </c>
      <c r="BU117" s="56">
        <v>1.0580000000000001</v>
      </c>
      <c r="BV117" s="16">
        <v>15</v>
      </c>
      <c r="BW117" s="16">
        <v>12</v>
      </c>
      <c r="BX117" s="16">
        <v>13</v>
      </c>
      <c r="BY117" s="16">
        <v>17</v>
      </c>
      <c r="BZ117" s="16">
        <v>14</v>
      </c>
      <c r="CA117" s="16">
        <v>15</v>
      </c>
      <c r="CB117" s="16">
        <v>11</v>
      </c>
      <c r="CC117" s="16">
        <v>11</v>
      </c>
      <c r="CD117" s="16">
        <v>11</v>
      </c>
      <c r="CE117" s="16">
        <v>10</v>
      </c>
      <c r="CF117" s="16">
        <v>7</v>
      </c>
      <c r="CG117" s="16">
        <v>9</v>
      </c>
      <c r="CH117" s="16">
        <v>7</v>
      </c>
      <c r="CI117" s="16">
        <v>6</v>
      </c>
      <c r="CJ117" s="16">
        <v>7</v>
      </c>
      <c r="CK117" s="49">
        <v>0.8571428571428571</v>
      </c>
      <c r="CL117" s="54">
        <v>0.9207822211616018</v>
      </c>
      <c r="CM117" s="56">
        <v>1.1746705759444613</v>
      </c>
      <c r="CN117" s="56">
        <v>1.0384428591185002</v>
      </c>
      <c r="CO117" s="6">
        <v>11</v>
      </c>
      <c r="CP117" s="14">
        <v>11</v>
      </c>
      <c r="CQ117" s="14">
        <v>13</v>
      </c>
      <c r="CR117" s="4">
        <v>21.9</v>
      </c>
      <c r="CS117" s="7"/>
      <c r="CT117" s="6"/>
      <c r="CU117" s="6">
        <v>100</v>
      </c>
      <c r="CV117" s="9">
        <v>1.0000240575613357</v>
      </c>
      <c r="CW117" s="13">
        <v>91.9</v>
      </c>
      <c r="CX117" s="13">
        <v>95.72</v>
      </c>
      <c r="CY117" s="9">
        <v>0.96009193480986221</v>
      </c>
      <c r="CZ117" s="34">
        <v>23</v>
      </c>
      <c r="DA117" s="9">
        <v>0.23300000000000001</v>
      </c>
      <c r="DB117" s="13">
        <v>17.73</v>
      </c>
      <c r="DC117" s="13">
        <v>65.473910000000004</v>
      </c>
      <c r="DD117" s="13">
        <v>71.645150000000001</v>
      </c>
      <c r="DE117" s="9">
        <v>0.91386381353099266</v>
      </c>
      <c r="DF117" s="16">
        <v>0</v>
      </c>
      <c r="DG117" s="16">
        <v>0</v>
      </c>
      <c r="DH117" s="16">
        <v>0</v>
      </c>
      <c r="DI117" s="16">
        <v>0</v>
      </c>
      <c r="DJ117" s="16">
        <v>0</v>
      </c>
      <c r="DK117" s="16">
        <v>0</v>
      </c>
      <c r="DL117" s="16">
        <v>1</v>
      </c>
      <c r="DM117" s="16">
        <v>0</v>
      </c>
      <c r="DN117" s="16">
        <v>0</v>
      </c>
      <c r="DO117" s="16">
        <v>0</v>
      </c>
      <c r="DP117" s="16">
        <v>0</v>
      </c>
      <c r="DQ117" s="16">
        <v>0</v>
      </c>
      <c r="DR117" s="16">
        <v>0</v>
      </c>
      <c r="DS117" s="16">
        <v>1</v>
      </c>
      <c r="DT117" s="16">
        <v>0</v>
      </c>
      <c r="DU117" s="16">
        <v>1</v>
      </c>
      <c r="DV117" s="16">
        <v>0</v>
      </c>
      <c r="DW117" s="16">
        <v>0</v>
      </c>
      <c r="DX117" s="16">
        <v>0</v>
      </c>
      <c r="DY117" s="16">
        <v>0</v>
      </c>
      <c r="DZ117" s="3" t="s">
        <v>422</v>
      </c>
      <c r="EA117" s="3" t="s">
        <v>15</v>
      </c>
      <c r="EB117" s="50">
        <v>3.4894826002702706</v>
      </c>
      <c r="EC117" s="55">
        <v>3489482.6002702704</v>
      </c>
      <c r="ED117" s="55">
        <v>3414300</v>
      </c>
      <c r="EE117" s="57">
        <v>1822030.11013362</v>
      </c>
      <c r="EF117" s="57">
        <v>1592269.88986638</v>
      </c>
      <c r="EG117" s="55">
        <v>1764612.5191034484</v>
      </c>
      <c r="EH117" s="21">
        <v>165300</v>
      </c>
      <c r="EI117" s="57">
        <v>93559.8</v>
      </c>
      <c r="EJ117" s="57">
        <v>71740.2</v>
      </c>
      <c r="EK117" s="59">
        <v>4.8</v>
      </c>
      <c r="EL117" s="60">
        <v>0.56600000000000006</v>
      </c>
      <c r="EM117" s="56">
        <v>0.434</v>
      </c>
      <c r="EN117" s="30">
        <f t="shared" si="63"/>
        <v>2.7168000000000001</v>
      </c>
      <c r="EO117" s="30">
        <f t="shared" si="64"/>
        <v>2.0831999999999997</v>
      </c>
      <c r="EP117" s="57">
        <f>EE117-EI117</f>
        <v>1728470.3101336199</v>
      </c>
      <c r="EQ117" s="57">
        <f>EF117-EJ117</f>
        <v>1520529.6898663801</v>
      </c>
      <c r="ER117" s="56">
        <f>EP117/EQ117</f>
        <v>1.1367553831096275</v>
      </c>
      <c r="ES117" s="31">
        <v>85.000000000000014</v>
      </c>
      <c r="ET117" s="31">
        <v>0</v>
      </c>
      <c r="EU117" s="18">
        <v>0.1</v>
      </c>
      <c r="EV117" s="55">
        <v>0</v>
      </c>
      <c r="EW117" s="55">
        <v>0</v>
      </c>
      <c r="EX117" s="55">
        <v>0</v>
      </c>
      <c r="EY117" s="55">
        <v>0</v>
      </c>
      <c r="EZ117" s="31">
        <v>0</v>
      </c>
      <c r="FA117" s="31">
        <v>0</v>
      </c>
      <c r="FB117" s="31">
        <v>0</v>
      </c>
      <c r="FC117" s="31">
        <v>5.5</v>
      </c>
      <c r="FD117" s="31">
        <v>9.5</v>
      </c>
      <c r="FE117" s="61">
        <v>0.35299999999999998</v>
      </c>
      <c r="FF117" s="16">
        <v>0</v>
      </c>
      <c r="FG117" s="16">
        <v>0</v>
      </c>
      <c r="FH117" s="50">
        <v>0.1</v>
      </c>
      <c r="FI117" s="48">
        <f t="shared" si="60"/>
        <v>-2.3025850929940455</v>
      </c>
      <c r="FJ117" s="27">
        <v>0.70290667968669107</v>
      </c>
      <c r="FK117" s="27">
        <v>0.73601364737396235</v>
      </c>
      <c r="FL117" s="31">
        <v>5</v>
      </c>
      <c r="FM117" s="30">
        <v>1.8</v>
      </c>
      <c r="FN117" s="30">
        <v>1</v>
      </c>
      <c r="FO117" s="31">
        <v>9</v>
      </c>
      <c r="FP117" s="31">
        <v>5</v>
      </c>
      <c r="FQ117" s="48">
        <v>0.80265502616216045</v>
      </c>
      <c r="FR117" s="48">
        <v>0.1904664956094112</v>
      </c>
      <c r="FS117" s="48">
        <v>6.8099809959958013E-2</v>
      </c>
      <c r="FT117" s="48">
        <v>5.6800225398968486E-2</v>
      </c>
      <c r="FU117" s="48">
        <v>0.37080704090089206</v>
      </c>
      <c r="FV117" s="31">
        <v>1.3041582755294117</v>
      </c>
      <c r="FW117" s="30">
        <v>1.0812326133529411</v>
      </c>
      <c r="FX117" s="31">
        <v>19.366905986842102</v>
      </c>
      <c r="FY117" s="31">
        <v>16.734863742222224</v>
      </c>
      <c r="FZ117" s="31">
        <v>16.734863742222224</v>
      </c>
      <c r="GA117" s="31"/>
      <c r="GB117" s="31">
        <v>0.90593128779999998</v>
      </c>
      <c r="GC117" s="31">
        <v>38.906193293333338</v>
      </c>
      <c r="GD117" s="31">
        <v>18.964244316666665</v>
      </c>
      <c r="GE117" s="31">
        <v>57.870437610000003</v>
      </c>
      <c r="GF117" s="31">
        <v>9.6845388810612238</v>
      </c>
      <c r="GG117" s="31">
        <v>71.178292679999998</v>
      </c>
      <c r="GH117" s="21">
        <v>6.9</v>
      </c>
      <c r="GI117" s="44">
        <v>0.19726202129946335</v>
      </c>
    </row>
    <row r="118" spans="1:191" ht="14" customHeight="1" x14ac:dyDescent="0.15">
      <c r="A118" s="16" t="s">
        <v>524</v>
      </c>
      <c r="B118" s="21" t="s">
        <v>753</v>
      </c>
      <c r="C118" s="33">
        <v>1.0675675675675675</v>
      </c>
      <c r="D118" s="20">
        <v>1</v>
      </c>
      <c r="E118" s="20">
        <v>1</v>
      </c>
      <c r="F118" s="20">
        <v>1</v>
      </c>
      <c r="G118" s="20">
        <v>1</v>
      </c>
      <c r="H118" s="31"/>
      <c r="I118" s="31"/>
      <c r="J118" s="31"/>
      <c r="K118" s="31"/>
      <c r="L118" s="31"/>
      <c r="M118" s="31"/>
      <c r="N118" s="31">
        <v>1</v>
      </c>
      <c r="O118" s="21">
        <v>90</v>
      </c>
      <c r="P118" s="55">
        <v>22906.314890000001</v>
      </c>
      <c r="Q118" s="57">
        <v>24560.839615000001</v>
      </c>
      <c r="R118" s="57">
        <v>43658.012965000002</v>
      </c>
      <c r="S118" s="57">
        <v>71209.277338999993</v>
      </c>
      <c r="T118" s="57">
        <v>42684.005219999999</v>
      </c>
      <c r="U118" s="57">
        <v>68319.186000000002</v>
      </c>
      <c r="V118" s="55">
        <v>42864.218274421044</v>
      </c>
      <c r="W118" s="50">
        <v>3.1854592084682247</v>
      </c>
      <c r="X118" s="31">
        <v>3.3484866109111464</v>
      </c>
      <c r="Y118" s="17">
        <v>18.37777777777778</v>
      </c>
      <c r="Z118" s="31">
        <v>23.343183137499999</v>
      </c>
      <c r="AA118" s="26"/>
      <c r="AB118" s="49">
        <v>0</v>
      </c>
      <c r="AC118" s="49">
        <v>1E-3</v>
      </c>
      <c r="AD118" s="48"/>
      <c r="AE118" s="49">
        <v>1E-3</v>
      </c>
      <c r="AF118" s="55">
        <v>38.361111111111114</v>
      </c>
      <c r="AG118" s="55">
        <f t="shared" si="67"/>
        <v>38361.111111111117</v>
      </c>
      <c r="AH118" s="50">
        <v>9.6205936986103524E-2</v>
      </c>
      <c r="AI118" s="39">
        <v>0</v>
      </c>
      <c r="AJ118" s="39">
        <v>0</v>
      </c>
      <c r="AK118" s="39">
        <v>0</v>
      </c>
      <c r="AL118" s="39">
        <v>0</v>
      </c>
      <c r="AM118" s="40">
        <v>0</v>
      </c>
      <c r="AN118" s="40">
        <v>0</v>
      </c>
      <c r="AO118" s="41">
        <v>0</v>
      </c>
      <c r="AP118" s="39">
        <f>AVERAGE(AV118,AK118,AN118)</f>
        <v>0.16271106643333333</v>
      </c>
      <c r="AQ118" s="40">
        <v>0</v>
      </c>
      <c r="AR118" s="40">
        <v>0</v>
      </c>
      <c r="AS118" s="41">
        <v>0</v>
      </c>
      <c r="AT118" s="39">
        <f>AVERAGE(AI118,AO118,AR118)</f>
        <v>0</v>
      </c>
      <c r="AU118" s="39">
        <v>3</v>
      </c>
      <c r="AV118" s="48">
        <v>0.48813319929999999</v>
      </c>
      <c r="AW118" s="55">
        <f t="shared" si="68"/>
        <v>0</v>
      </c>
      <c r="AX118" s="48">
        <v>0.48813319929999999</v>
      </c>
      <c r="AY118" s="48">
        <v>5.4505163061000008</v>
      </c>
      <c r="AZ118" s="48">
        <v>5.9386495054000008</v>
      </c>
      <c r="BA118" s="56">
        <v>1.1600021187552634</v>
      </c>
      <c r="BB118" s="31">
        <f t="shared" si="69"/>
        <v>0.5662355454227852</v>
      </c>
      <c r="BC118" s="31">
        <f t="shared" si="70"/>
        <v>6.3226104633861127</v>
      </c>
      <c r="BD118" s="31">
        <f t="shared" si="71"/>
        <v>6.8888460088088976</v>
      </c>
      <c r="BE118" s="31">
        <v>6.8888460088088976</v>
      </c>
      <c r="BF118" s="49">
        <v>4.395057E-3</v>
      </c>
      <c r="BG118" s="49">
        <v>4.395057E-3</v>
      </c>
      <c r="BH118" s="49"/>
      <c r="BI118" s="49">
        <v>4.395057E-3</v>
      </c>
      <c r="BJ118" s="49">
        <v>4.395057E-3</v>
      </c>
      <c r="BK118" s="16">
        <v>0</v>
      </c>
      <c r="BM118" s="16"/>
      <c r="BN118" s="50">
        <v>0</v>
      </c>
      <c r="BO118" s="9"/>
      <c r="BP118" s="9"/>
      <c r="BQ118" s="53">
        <v>0.31780966799999999</v>
      </c>
      <c r="BR118" s="6">
        <v>24</v>
      </c>
      <c r="BS118" s="11">
        <v>24</v>
      </c>
      <c r="BT118" s="48">
        <v>50.853342024159573</v>
      </c>
      <c r="BU118" s="56">
        <v>1.0629999999999999</v>
      </c>
      <c r="BV118" s="16">
        <v>11</v>
      </c>
      <c r="BW118" s="16">
        <v>8</v>
      </c>
      <c r="BX118" s="16">
        <v>10</v>
      </c>
      <c r="BY118" s="16">
        <v>6</v>
      </c>
      <c r="BZ118" s="16">
        <v>5</v>
      </c>
      <c r="CA118" s="16">
        <v>5</v>
      </c>
      <c r="CB118" s="16">
        <v>6</v>
      </c>
      <c r="CC118" s="16">
        <v>5</v>
      </c>
      <c r="CD118" s="16">
        <v>5</v>
      </c>
      <c r="CE118" s="16">
        <v>4</v>
      </c>
      <c r="CF118" s="16">
        <v>4</v>
      </c>
      <c r="CG118" s="16">
        <v>4</v>
      </c>
      <c r="CH118" s="16">
        <v>3</v>
      </c>
      <c r="CI118" s="16">
        <v>3</v>
      </c>
      <c r="CJ118" s="16">
        <v>3</v>
      </c>
      <c r="CK118" s="49">
        <v>1</v>
      </c>
      <c r="CL118" s="54">
        <v>1</v>
      </c>
      <c r="CM118" s="56">
        <v>1.0758257819351067</v>
      </c>
      <c r="CN118" s="56">
        <v>1.0168898111774554</v>
      </c>
      <c r="CO118" s="6">
        <v>12</v>
      </c>
      <c r="CP118" s="14"/>
      <c r="CQ118" s="14"/>
      <c r="CR118" s="4"/>
      <c r="CS118" s="7"/>
      <c r="CT118" s="6"/>
      <c r="CU118" s="6">
        <v>100</v>
      </c>
      <c r="CV118" s="9"/>
      <c r="CW118" s="13">
        <v>66.400000000000006</v>
      </c>
      <c r="CX118" s="13">
        <v>73.900000000000006</v>
      </c>
      <c r="CY118" s="9">
        <v>0.89851150202976993</v>
      </c>
      <c r="CZ118" s="34">
        <v>14</v>
      </c>
      <c r="DA118" s="9">
        <f>DB118/(100-DB118)</f>
        <v>0.30429111777748791</v>
      </c>
      <c r="DB118" s="13">
        <v>23.33</v>
      </c>
      <c r="DC118" s="13">
        <v>58.141060000000003</v>
      </c>
      <c r="DD118" s="13">
        <v>73.930149999999998</v>
      </c>
      <c r="DE118" s="9">
        <v>0.78643232835318211</v>
      </c>
      <c r="DF118" s="16">
        <v>0</v>
      </c>
      <c r="DG118" s="16">
        <v>0</v>
      </c>
      <c r="DH118" s="16">
        <v>0</v>
      </c>
      <c r="DI118" s="16">
        <v>0</v>
      </c>
      <c r="DJ118" s="16">
        <v>0</v>
      </c>
      <c r="DK118" s="16">
        <v>0</v>
      </c>
      <c r="DL118" s="16">
        <v>0</v>
      </c>
      <c r="DM118" s="16">
        <v>0</v>
      </c>
      <c r="DN118" s="16">
        <v>1</v>
      </c>
      <c r="DO118" s="16">
        <v>0</v>
      </c>
      <c r="DP118" s="16">
        <v>0</v>
      </c>
      <c r="DQ118" s="16">
        <v>0</v>
      </c>
      <c r="DR118" s="16">
        <v>0</v>
      </c>
      <c r="DS118" s="16">
        <v>0</v>
      </c>
      <c r="DT118" s="16">
        <v>0</v>
      </c>
      <c r="DU118" s="16">
        <v>0</v>
      </c>
      <c r="DV118" s="16">
        <v>0</v>
      </c>
      <c r="DW118" s="16">
        <v>0</v>
      </c>
      <c r="DX118" s="16">
        <v>0</v>
      </c>
      <c r="DY118" s="16">
        <v>0</v>
      </c>
      <c r="DZ118" s="3" t="s">
        <v>399</v>
      </c>
      <c r="EA118" s="3" t="s">
        <v>16</v>
      </c>
      <c r="EB118" s="50">
        <v>0.39873954054054056</v>
      </c>
      <c r="EC118" s="55">
        <v>398739.54054054053</v>
      </c>
      <c r="ED118" s="55">
        <v>465158</v>
      </c>
      <c r="EE118" s="57">
        <v>235077.54279686161</v>
      </c>
      <c r="EF118" s="57">
        <v>230080.45720313842</v>
      </c>
      <c r="EG118" s="55">
        <v>175848.16878965517</v>
      </c>
      <c r="EH118" s="21">
        <v>156200</v>
      </c>
      <c r="EI118" s="57">
        <v>78568.600000000006</v>
      </c>
      <c r="EJ118" s="57">
        <v>77631.400000000009</v>
      </c>
      <c r="EK118" s="59">
        <v>33.700000000000003</v>
      </c>
      <c r="EL118" s="60">
        <v>0.503</v>
      </c>
      <c r="EM118" s="56">
        <v>0.49700000000000005</v>
      </c>
      <c r="EN118" s="30">
        <f t="shared" si="63"/>
        <v>16.9511</v>
      </c>
      <c r="EO118" s="30">
        <f t="shared" si="64"/>
        <v>16.748900000000003</v>
      </c>
      <c r="EP118" s="57">
        <f>EE118-EI118</f>
        <v>156508.94279686161</v>
      </c>
      <c r="EQ118" s="57">
        <f>EF118-EJ118</f>
        <v>152449.05720313842</v>
      </c>
      <c r="ER118" s="56">
        <f>EP118/EQ118</f>
        <v>1.0266310967624639</v>
      </c>
      <c r="ES118" s="31">
        <v>87</v>
      </c>
      <c r="ET118" s="31">
        <v>0</v>
      </c>
      <c r="EU118" s="18">
        <v>3</v>
      </c>
      <c r="EV118" s="55">
        <v>0</v>
      </c>
      <c r="EW118" s="55">
        <v>0</v>
      </c>
      <c r="EX118" s="55">
        <v>0</v>
      </c>
      <c r="EY118" s="55">
        <v>0</v>
      </c>
      <c r="EZ118" s="31">
        <v>0</v>
      </c>
      <c r="FA118" s="31">
        <v>0</v>
      </c>
      <c r="FB118" s="31">
        <v>0</v>
      </c>
      <c r="FC118" s="31">
        <v>0</v>
      </c>
      <c r="FD118" s="31">
        <v>0</v>
      </c>
      <c r="FE118" s="61">
        <v>0.42600000000000005</v>
      </c>
      <c r="FF118" s="16">
        <v>0</v>
      </c>
      <c r="FG118" s="16">
        <v>0</v>
      </c>
      <c r="FH118" s="50">
        <v>0.1</v>
      </c>
      <c r="FI118" s="48">
        <f t="shared" si="60"/>
        <v>-2.3025850929940455</v>
      </c>
      <c r="FJ118" s="27">
        <v>1.4055862688899461</v>
      </c>
      <c r="FK118" s="27">
        <v>1.4196632738896986</v>
      </c>
      <c r="FL118" s="31">
        <v>4</v>
      </c>
      <c r="FM118" s="30">
        <v>2</v>
      </c>
      <c r="FN118" s="30">
        <v>1</v>
      </c>
      <c r="FO118" s="31">
        <v>8</v>
      </c>
      <c r="FP118" s="31">
        <v>4</v>
      </c>
      <c r="FQ118" s="48">
        <v>0.80265502616216045</v>
      </c>
      <c r="FR118" s="48">
        <v>0.29873808238497751</v>
      </c>
      <c r="FS118" s="48">
        <v>0.14221968487805348</v>
      </c>
      <c r="FT118" s="48">
        <v>0.17471882198747013</v>
      </c>
      <c r="FU118" s="48">
        <v>0.56759897786047209</v>
      </c>
      <c r="FV118" s="31">
        <v>0.7404666923333334</v>
      </c>
      <c r="FW118" s="30">
        <v>0.71665306663157902</v>
      </c>
      <c r="FX118" s="31">
        <v>15.891374343499999</v>
      </c>
      <c r="FY118" s="31">
        <v>24.854178810000001</v>
      </c>
      <c r="FZ118" s="31">
        <v>24.919057302999999</v>
      </c>
      <c r="GA118" s="31"/>
      <c r="GB118" s="31"/>
      <c r="GC118" s="31">
        <v>30.384713053999995</v>
      </c>
      <c r="GD118" s="31">
        <v>29.656013678999994</v>
      </c>
      <c r="GE118" s="31">
        <v>60.040726732999985</v>
      </c>
      <c r="GF118" s="31">
        <v>14.961583099733906</v>
      </c>
      <c r="GG118" s="31">
        <v>79.422195119999998</v>
      </c>
      <c r="GH118" s="21">
        <v>3.2</v>
      </c>
      <c r="GI118" s="44">
        <v>1.8883492249719473</v>
      </c>
    </row>
    <row r="119" spans="1:191" ht="14" customHeight="1" x14ac:dyDescent="0.15">
      <c r="A119" s="16" t="s">
        <v>598</v>
      </c>
      <c r="B119" s="21" t="s">
        <v>754</v>
      </c>
      <c r="C119" s="33"/>
      <c r="D119" s="20"/>
      <c r="E119" s="20"/>
      <c r="F119" s="20"/>
      <c r="G119" s="20"/>
      <c r="H119" s="31"/>
      <c r="I119" s="31"/>
      <c r="J119" s="31"/>
      <c r="K119" s="31"/>
      <c r="L119" s="31"/>
      <c r="M119" s="31"/>
      <c r="N119" s="31"/>
      <c r="O119" s="21"/>
      <c r="P119" s="55">
        <v>7845.4653371000004</v>
      </c>
      <c r="Q119" s="57">
        <v>8816.9359648999998</v>
      </c>
      <c r="R119" s="57">
        <v>21936.764201999998</v>
      </c>
      <c r="S119" s="57">
        <v>38073.729632000002</v>
      </c>
      <c r="T119" s="57">
        <v>20389.984270000001</v>
      </c>
      <c r="U119" s="57">
        <v>35878.451289999997</v>
      </c>
      <c r="V119" s="55">
        <v>20752.016605752626</v>
      </c>
      <c r="W119" s="50">
        <v>3.8391488963269222</v>
      </c>
      <c r="X119" s="31">
        <v>5.1155598477693696</v>
      </c>
      <c r="Y119" s="17">
        <v>26.124999999999996</v>
      </c>
      <c r="Z119" s="31">
        <v>11.3597150869375</v>
      </c>
      <c r="AA119" s="26"/>
      <c r="AD119" s="48">
        <v>1.2152859333333335E-2</v>
      </c>
      <c r="AE119" s="48">
        <v>1.2152859333333335E-2</v>
      </c>
      <c r="AG119" s="55">
        <f t="shared" si="67"/>
        <v>0</v>
      </c>
      <c r="AH119" s="50">
        <v>0</v>
      </c>
      <c r="AI119" s="39">
        <v>0</v>
      </c>
      <c r="AJ119" s="39">
        <v>0</v>
      </c>
      <c r="AK119" s="39">
        <v>0</v>
      </c>
      <c r="AL119" s="39">
        <v>0</v>
      </c>
      <c r="AM119" s="40">
        <v>0</v>
      </c>
      <c r="AN119" s="40">
        <v>0</v>
      </c>
      <c r="AO119" s="41">
        <v>0</v>
      </c>
      <c r="AP119" s="39">
        <f>AVERAGE(AV119,AK119,AN119)</f>
        <v>1.1989616259999997E-2</v>
      </c>
      <c r="AQ119" s="40">
        <v>0</v>
      </c>
      <c r="AR119" s="40">
        <v>0</v>
      </c>
      <c r="AS119" s="41">
        <v>0</v>
      </c>
      <c r="AT119" s="39">
        <f>AVERAGE(AI119,AO119,AR119)</f>
        <v>0</v>
      </c>
      <c r="AU119" s="39">
        <v>3</v>
      </c>
      <c r="AV119" s="48">
        <v>3.5968848779999993E-2</v>
      </c>
      <c r="AW119" s="55">
        <f t="shared" si="68"/>
        <v>1</v>
      </c>
      <c r="AX119" s="48">
        <v>0</v>
      </c>
      <c r="AY119" s="48">
        <v>0.57222510997222231</v>
      </c>
      <c r="AZ119" s="48">
        <v>0.57222510997222231</v>
      </c>
      <c r="BA119" s="56">
        <v>1.0240573783629632</v>
      </c>
      <c r="BB119" s="31">
        <f t="shared" si="69"/>
        <v>0</v>
      </c>
      <c r="BC119" s="31">
        <f t="shared" si="70"/>
        <v>0.58599134595161229</v>
      </c>
      <c r="BD119" s="31">
        <f t="shared" si="71"/>
        <v>0.58599134595161229</v>
      </c>
      <c r="BE119" s="31">
        <v>0.59814420528494561</v>
      </c>
      <c r="BH119" s="49"/>
      <c r="BK119" s="16">
        <v>0</v>
      </c>
      <c r="BM119" s="16"/>
      <c r="BN119" s="50">
        <v>0</v>
      </c>
      <c r="BO119" s="9"/>
      <c r="BP119" s="9"/>
      <c r="BQ119" s="53"/>
      <c r="BR119" s="6"/>
      <c r="BS119" s="11"/>
      <c r="BT119" s="48">
        <v>50.497052337646366</v>
      </c>
      <c r="BU119" s="56">
        <v>1.05</v>
      </c>
      <c r="BV119" s="16"/>
      <c r="BW119" s="16"/>
      <c r="BX119" s="16"/>
      <c r="BY119" s="16"/>
      <c r="BZ119" s="16"/>
      <c r="CA119" s="16"/>
      <c r="CB119" s="16"/>
      <c r="CC119" s="16"/>
      <c r="CD119" s="16"/>
      <c r="CE119" s="16"/>
      <c r="CF119" s="16"/>
      <c r="CG119" s="16"/>
      <c r="CH119" s="16"/>
      <c r="CI119" s="49"/>
      <c r="CJ119" s="49"/>
      <c r="CK119" s="49"/>
      <c r="CM119" s="56">
        <v>1.0565059074292655</v>
      </c>
      <c r="CN119" s="56">
        <v>1.0126348730080366</v>
      </c>
      <c r="CO119" s="6"/>
      <c r="CP119" s="14"/>
      <c r="CQ119" s="14"/>
      <c r="CR119" s="4"/>
      <c r="CS119" s="7"/>
      <c r="CT119" s="6"/>
      <c r="CU119" s="6"/>
      <c r="CV119" s="9">
        <v>0.93091056243439196</v>
      </c>
      <c r="CW119" s="13"/>
      <c r="CX119" s="13"/>
      <c r="CY119" s="9"/>
      <c r="CZ119" s="34"/>
      <c r="DA119" s="9"/>
      <c r="DB119" s="13"/>
      <c r="DC119" s="13">
        <v>70.458029999999994</v>
      </c>
      <c r="DD119" s="13">
        <v>82.713700000000003</v>
      </c>
      <c r="DE119" s="9">
        <v>0.85183022884963422</v>
      </c>
      <c r="DF119" s="16">
        <v>0</v>
      </c>
      <c r="DG119" s="16">
        <v>0</v>
      </c>
      <c r="DH119" s="16">
        <v>0</v>
      </c>
      <c r="DI119" s="16">
        <v>1</v>
      </c>
      <c r="DJ119" s="16">
        <v>0</v>
      </c>
      <c r="DK119" s="16">
        <v>0</v>
      </c>
      <c r="DL119" s="16">
        <v>0</v>
      </c>
      <c r="DM119" s="16">
        <v>0</v>
      </c>
      <c r="DN119" s="16">
        <v>0</v>
      </c>
      <c r="DO119" s="16">
        <v>0</v>
      </c>
      <c r="DP119" s="16">
        <v>1</v>
      </c>
      <c r="DQ119" s="16">
        <v>0</v>
      </c>
      <c r="DR119" s="16">
        <v>1</v>
      </c>
      <c r="DS119" s="16">
        <v>0</v>
      </c>
      <c r="DT119" s="16">
        <v>0</v>
      </c>
      <c r="DU119" s="16">
        <v>0</v>
      </c>
      <c r="DV119" s="16">
        <v>0</v>
      </c>
      <c r="DW119" s="16">
        <v>0</v>
      </c>
      <c r="DX119" s="16">
        <v>0</v>
      </c>
      <c r="DY119" s="16">
        <v>0</v>
      </c>
      <c r="DZ119" s="3" t="s">
        <v>399</v>
      </c>
      <c r="EA119" s="3" t="s">
        <v>17</v>
      </c>
      <c r="EB119" s="50">
        <v>0.36265913513513515</v>
      </c>
      <c r="EC119" s="55">
        <v>362659.13513513515</v>
      </c>
      <c r="ED119" s="55">
        <v>487624</v>
      </c>
      <c r="EE119" s="57">
        <v>254569.0000199576</v>
      </c>
      <c r="EF119" s="57">
        <v>233054.9999800424</v>
      </c>
      <c r="EG119" s="55">
        <v>190830.25618620691</v>
      </c>
      <c r="EH119" s="21"/>
      <c r="EI119" s="57"/>
      <c r="EJ119" s="57"/>
      <c r="EK119" s="59"/>
      <c r="EL119" s="60"/>
      <c r="EM119" s="56"/>
      <c r="EN119" s="30"/>
      <c r="EO119" s="30"/>
      <c r="EP119" s="57"/>
      <c r="EQ119" s="57"/>
      <c r="ER119" s="56"/>
      <c r="ES119" s="31">
        <v>0</v>
      </c>
      <c r="ET119" s="31">
        <v>0</v>
      </c>
      <c r="EU119" s="18">
        <v>0.05</v>
      </c>
      <c r="EV119" s="55">
        <v>0</v>
      </c>
      <c r="EW119" s="55">
        <v>0</v>
      </c>
      <c r="EX119" s="55">
        <v>0</v>
      </c>
      <c r="EY119" s="55">
        <v>0</v>
      </c>
      <c r="EZ119" s="31">
        <v>0</v>
      </c>
      <c r="FA119" s="31">
        <v>50</v>
      </c>
      <c r="FB119" s="31">
        <v>0</v>
      </c>
      <c r="FC119" s="31">
        <v>35</v>
      </c>
      <c r="FD119" s="31">
        <v>0</v>
      </c>
      <c r="FE119" s="61"/>
      <c r="FF119" s="16">
        <v>0</v>
      </c>
      <c r="FG119" s="16">
        <v>0</v>
      </c>
      <c r="FH119" s="50">
        <v>0.1</v>
      </c>
      <c r="FI119" s="48">
        <f t="shared" si="60"/>
        <v>-2.3025850929940455</v>
      </c>
      <c r="FJ119" s="27">
        <v>0.69342615791968831</v>
      </c>
      <c r="FK119" s="27">
        <v>0.71855536760428629</v>
      </c>
      <c r="FL119" s="31">
        <v>0.1</v>
      </c>
      <c r="FM119" s="30">
        <v>0</v>
      </c>
      <c r="FN119" s="30">
        <v>0</v>
      </c>
      <c r="FO119" s="31">
        <v>0.1</v>
      </c>
      <c r="FP119" s="31">
        <v>0.1</v>
      </c>
      <c r="FQ119" s="48">
        <v>0.80265502616216045</v>
      </c>
      <c r="FR119" s="48">
        <v>0.72099727080968612</v>
      </c>
      <c r="FS119" s="48">
        <v>0.7277666967310078</v>
      </c>
      <c r="FT119" s="48">
        <v>0.63460134868262663</v>
      </c>
      <c r="FU119" s="48">
        <v>0.72091514199795348</v>
      </c>
      <c r="FV119" s="31"/>
      <c r="FW119" s="30"/>
      <c r="FX119" s="31">
        <v>10.080072297000001</v>
      </c>
      <c r="FY119" s="31">
        <v>21.723838828888887</v>
      </c>
      <c r="FZ119" s="31">
        <v>19.949107338461541</v>
      </c>
      <c r="GA119" s="31"/>
      <c r="GB119" s="31"/>
      <c r="GC119" s="31">
        <v>71.299841636923077</v>
      </c>
      <c r="GD119" s="31">
        <v>7.1109327589230782</v>
      </c>
      <c r="GE119" s="31">
        <v>78.410774395846161</v>
      </c>
      <c r="GF119" s="31">
        <v>15.642249549146269</v>
      </c>
      <c r="GG119" s="31">
        <v>79.895487799999998</v>
      </c>
      <c r="GH119" s="21"/>
      <c r="GI119" s="44">
        <v>0.34197948272763062</v>
      </c>
    </row>
    <row r="120" spans="1:191" ht="14" customHeight="1" x14ac:dyDescent="0.15">
      <c r="A120" s="16" t="s">
        <v>478</v>
      </c>
      <c r="B120" s="21" t="s">
        <v>755</v>
      </c>
      <c r="C120" s="33">
        <v>3.2222222222222223</v>
      </c>
      <c r="D120" s="20">
        <v>3</v>
      </c>
      <c r="E120" s="20">
        <v>3</v>
      </c>
      <c r="F120" s="20">
        <v>3</v>
      </c>
      <c r="G120" s="20">
        <v>3</v>
      </c>
      <c r="H120" s="31">
        <v>7.2631578947368425</v>
      </c>
      <c r="I120" s="31">
        <v>7.2631578947368425</v>
      </c>
      <c r="J120" s="31">
        <v>9</v>
      </c>
      <c r="K120" s="31">
        <v>9</v>
      </c>
      <c r="L120" s="31">
        <v>9</v>
      </c>
      <c r="M120" s="31">
        <v>9</v>
      </c>
      <c r="N120" s="31">
        <v>2.0666666666666669</v>
      </c>
      <c r="O120" s="21">
        <v>5</v>
      </c>
      <c r="P120" s="55"/>
      <c r="Q120" s="57"/>
      <c r="R120" s="57">
        <v>7195.2184461999996</v>
      </c>
      <c r="S120" s="57">
        <v>6487.8429808999999</v>
      </c>
      <c r="T120" s="57">
        <v>8341.9711920000009</v>
      </c>
      <c r="U120" s="57">
        <v>7657.7393789999996</v>
      </c>
      <c r="V120" s="55">
        <v>6342.6707908888884</v>
      </c>
      <c r="W120" s="50">
        <v>-0.56892692906259368</v>
      </c>
      <c r="X120" s="31"/>
      <c r="Y120" s="17">
        <v>32.699999999999996</v>
      </c>
      <c r="Z120" s="31">
        <v>14.947844398125</v>
      </c>
      <c r="AA120" s="26">
        <v>42.8</v>
      </c>
      <c r="AB120" s="49">
        <v>2.9493032999999998E-2</v>
      </c>
      <c r="AC120" s="49">
        <v>2.9493032999999998E-2</v>
      </c>
      <c r="AD120" s="48">
        <v>4.0767436176874998</v>
      </c>
      <c r="AE120" s="48">
        <v>4.0767436176874998</v>
      </c>
      <c r="AF120" s="55">
        <v>1543.7222222222222</v>
      </c>
      <c r="AG120" s="55">
        <f t="shared" si="67"/>
        <v>1543722.2222222222</v>
      </c>
      <c r="AH120" s="50">
        <v>0.81923004396756116</v>
      </c>
      <c r="AI120" s="39"/>
      <c r="AJ120" s="39">
        <v>0</v>
      </c>
      <c r="AK120" s="39">
        <v>0</v>
      </c>
      <c r="AL120" s="39">
        <v>0</v>
      </c>
      <c r="AM120" s="40"/>
      <c r="AN120" s="40">
        <v>0</v>
      </c>
      <c r="AO120" s="41">
        <v>0</v>
      </c>
      <c r="AP120" s="39">
        <f>AVERAGE(AK120,AN120)</f>
        <v>0</v>
      </c>
      <c r="AQ120" s="40"/>
      <c r="AR120" s="40">
        <v>0</v>
      </c>
      <c r="AS120" s="41">
        <v>0</v>
      </c>
      <c r="AT120" s="39">
        <f>AVERAGE(AO120,AR120)</f>
        <v>0</v>
      </c>
      <c r="AU120" s="39">
        <v>2</v>
      </c>
      <c r="AV120" s="48">
        <v>3.4117543957142855</v>
      </c>
      <c r="AW120" s="55">
        <f t="shared" si="68"/>
        <v>0</v>
      </c>
      <c r="AX120" s="48">
        <v>3.4117543957142855</v>
      </c>
      <c r="AY120" s="48">
        <v>8.3818053652857145</v>
      </c>
      <c r="AZ120" s="48">
        <v>11.793559761000001</v>
      </c>
      <c r="BA120" s="56">
        <v>0.41108767875500007</v>
      </c>
      <c r="BB120" s="31">
        <f t="shared" si="69"/>
        <v>1.4025301950163536</v>
      </c>
      <c r="BC120" s="31">
        <f t="shared" si="70"/>
        <v>3.4456569113915099</v>
      </c>
      <c r="BD120" s="31">
        <f t="shared" si="71"/>
        <v>4.8481871064078641</v>
      </c>
      <c r="BE120" s="31">
        <v>8.9249307240953648</v>
      </c>
      <c r="BF120" s="49">
        <v>2.1183263000000001E-2</v>
      </c>
      <c r="BG120" s="49">
        <v>2.1183263000000001E-2</v>
      </c>
      <c r="BH120" s="49"/>
      <c r="BI120" s="49">
        <v>5.0676296000000003E-2</v>
      </c>
      <c r="BJ120" s="49">
        <v>5.0676296000000003E-2</v>
      </c>
      <c r="BK120" s="16">
        <v>1</v>
      </c>
      <c r="BL120" s="50">
        <v>101.7</v>
      </c>
      <c r="BM120" s="16">
        <v>119.90000000000002</v>
      </c>
      <c r="BN120" s="50">
        <v>63.629117245143078</v>
      </c>
      <c r="BO120" s="9">
        <v>0.64100000000000001</v>
      </c>
      <c r="BP120" s="9"/>
      <c r="BQ120" s="53"/>
      <c r="BR120" s="6"/>
      <c r="BS120" s="11">
        <v>71</v>
      </c>
      <c r="BT120" s="48">
        <v>49.646719294133447</v>
      </c>
      <c r="BU120" s="56">
        <v>1.08</v>
      </c>
      <c r="BV120" s="16">
        <v>37</v>
      </c>
      <c r="BW120" s="16">
        <v>35</v>
      </c>
      <c r="BX120" s="16">
        <v>36</v>
      </c>
      <c r="BY120" s="16">
        <v>26</v>
      </c>
      <c r="BZ120" s="16">
        <v>26</v>
      </c>
      <c r="CA120" s="16">
        <v>26</v>
      </c>
      <c r="CB120" s="16">
        <v>20</v>
      </c>
      <c r="CC120" s="16">
        <v>18</v>
      </c>
      <c r="CD120" s="16">
        <v>19</v>
      </c>
      <c r="CE120" s="16">
        <v>15</v>
      </c>
      <c r="CF120" s="16">
        <v>13</v>
      </c>
      <c r="CG120" s="16">
        <v>14</v>
      </c>
      <c r="CH120" s="16">
        <v>13</v>
      </c>
      <c r="CI120" s="16">
        <v>10</v>
      </c>
      <c r="CJ120" s="16">
        <v>11</v>
      </c>
      <c r="CK120" s="49">
        <v>0.76923076923076927</v>
      </c>
      <c r="CL120" s="54">
        <v>0.89771171750262313</v>
      </c>
      <c r="CM120" s="56">
        <v>1.0666867156360147</v>
      </c>
      <c r="CN120" s="56">
        <v>1.0151289350470756</v>
      </c>
      <c r="CO120" s="6">
        <v>10</v>
      </c>
      <c r="CP120" s="14">
        <v>10</v>
      </c>
      <c r="CQ120" s="14">
        <v>9</v>
      </c>
      <c r="CR120" s="4">
        <v>21.7</v>
      </c>
      <c r="CS120" s="7">
        <v>13.5</v>
      </c>
      <c r="CT120" s="6">
        <v>94</v>
      </c>
      <c r="CU120" s="6">
        <v>98</v>
      </c>
      <c r="CV120" s="9">
        <v>0.96262076296547361</v>
      </c>
      <c r="CW120" s="13"/>
      <c r="CX120" s="13"/>
      <c r="CY120" s="9"/>
      <c r="CZ120" s="34">
        <v>14</v>
      </c>
      <c r="DA120" s="9">
        <v>0.47599999999999998</v>
      </c>
      <c r="DB120" s="13">
        <v>31.67</v>
      </c>
      <c r="DC120" s="13">
        <v>50.440730000000002</v>
      </c>
      <c r="DD120" s="13">
        <v>74.819149999999993</v>
      </c>
      <c r="DE120" s="9">
        <v>0.67416871215457552</v>
      </c>
      <c r="DF120" s="16">
        <v>0</v>
      </c>
      <c r="DG120" s="16">
        <v>0</v>
      </c>
      <c r="DH120" s="16">
        <v>0</v>
      </c>
      <c r="DI120" s="16">
        <v>0</v>
      </c>
      <c r="DJ120" s="16">
        <v>1</v>
      </c>
      <c r="DK120" s="16">
        <v>0</v>
      </c>
      <c r="DL120" s="16">
        <v>0</v>
      </c>
      <c r="DM120" s="16">
        <v>0</v>
      </c>
      <c r="DN120" s="16">
        <v>0</v>
      </c>
      <c r="DO120" s="16">
        <v>0</v>
      </c>
      <c r="DP120" s="16">
        <v>0</v>
      </c>
      <c r="DQ120" s="16">
        <v>0</v>
      </c>
      <c r="DR120" s="16">
        <v>0</v>
      </c>
      <c r="DS120" s="16">
        <v>1</v>
      </c>
      <c r="DT120" s="16">
        <v>1</v>
      </c>
      <c r="DU120" s="16">
        <v>1</v>
      </c>
      <c r="DV120" s="16">
        <v>0</v>
      </c>
      <c r="DW120" s="16">
        <v>0</v>
      </c>
      <c r="DX120" s="16">
        <v>0</v>
      </c>
      <c r="DY120" s="16">
        <v>0</v>
      </c>
      <c r="DZ120" s="3" t="s">
        <v>422</v>
      </c>
      <c r="EA120" s="3" t="s">
        <v>18</v>
      </c>
      <c r="EB120" s="50">
        <v>1.8843574324324324</v>
      </c>
      <c r="EC120" s="55">
        <v>1884357.4324324324</v>
      </c>
      <c r="ED120" s="55">
        <v>2035312</v>
      </c>
      <c r="EE120" s="57">
        <v>1018049.0000223295</v>
      </c>
      <c r="EF120" s="57">
        <v>1017262.9999776704</v>
      </c>
      <c r="EG120" s="55">
        <v>812109.75573103467</v>
      </c>
      <c r="EH120" s="21">
        <v>120300</v>
      </c>
      <c r="EI120" s="57">
        <v>70134.899999999994</v>
      </c>
      <c r="EJ120" s="57">
        <v>50165.100000000006</v>
      </c>
      <c r="EK120" s="59">
        <v>5.9</v>
      </c>
      <c r="EL120" s="60">
        <v>0.58299999999999996</v>
      </c>
      <c r="EM120" s="56">
        <v>0.41700000000000004</v>
      </c>
      <c r="EN120" s="30">
        <f t="shared" ref="EN120:EN129" si="72">EK120*EL120</f>
        <v>3.4397000000000002</v>
      </c>
      <c r="EO120" s="30">
        <f t="shared" ref="EO120:EO129" si="73">EK120*EM120</f>
        <v>2.4603000000000002</v>
      </c>
      <c r="EP120" s="57">
        <f t="shared" ref="EP120:EQ126" si="74">EE120-EI120</f>
        <v>947914.10002232948</v>
      </c>
      <c r="EQ120" s="57">
        <f t="shared" si="74"/>
        <v>967097.8999776704</v>
      </c>
      <c r="ER120" s="56">
        <f t="shared" ref="ER120:ER126" si="75">EP120/EQ120</f>
        <v>0.98016353881464957</v>
      </c>
      <c r="ES120" s="31">
        <v>64.7</v>
      </c>
      <c r="ET120" s="31">
        <v>33.300000000000004</v>
      </c>
      <c r="EU120" s="18">
        <v>33.299999999999997</v>
      </c>
      <c r="EV120" s="55">
        <v>0</v>
      </c>
      <c r="EW120" s="55">
        <v>0</v>
      </c>
      <c r="EX120" s="55">
        <v>0</v>
      </c>
      <c r="EY120" s="55">
        <v>0</v>
      </c>
      <c r="EZ120" s="31">
        <v>0</v>
      </c>
      <c r="FA120" s="31">
        <v>0</v>
      </c>
      <c r="FB120" s="31">
        <v>0</v>
      </c>
      <c r="FC120" s="31">
        <v>1.6</v>
      </c>
      <c r="FD120" s="31">
        <v>0</v>
      </c>
      <c r="FE120" s="61">
        <v>0.51100000000000001</v>
      </c>
      <c r="FF120" s="16">
        <v>0</v>
      </c>
      <c r="FG120" s="16">
        <v>0</v>
      </c>
      <c r="FH120" s="50">
        <v>0.1</v>
      </c>
      <c r="FI120" s="48">
        <f t="shared" si="60"/>
        <v>-2.3025850929940455</v>
      </c>
      <c r="FJ120" s="27">
        <v>-0.76339551807572981</v>
      </c>
      <c r="FK120" s="27">
        <v>-0.63599954845735129</v>
      </c>
      <c r="FL120" s="31">
        <v>5</v>
      </c>
      <c r="FM120" s="30">
        <v>1.8</v>
      </c>
      <c r="FN120" s="30">
        <v>0.8</v>
      </c>
      <c r="FO120" s="31">
        <v>9</v>
      </c>
      <c r="FP120" s="31">
        <v>4</v>
      </c>
      <c r="FQ120" s="48">
        <v>0.80265502616216045</v>
      </c>
      <c r="FR120" s="48">
        <v>0.1904664956094112</v>
      </c>
      <c r="FS120" s="48">
        <v>6.8099809959958013E-2</v>
      </c>
      <c r="FT120" s="48">
        <v>0.17471882198747013</v>
      </c>
      <c r="FU120" s="48">
        <v>0.1199881210523297</v>
      </c>
      <c r="FV120" s="31">
        <v>2.5492923289999996</v>
      </c>
      <c r="FW120" s="30">
        <v>2.252574562294118</v>
      </c>
      <c r="FX120" s="31">
        <v>19.773818953000003</v>
      </c>
      <c r="FY120" s="31">
        <v>19.776425467500001</v>
      </c>
      <c r="FZ120" s="31">
        <v>19.776425467500001</v>
      </c>
      <c r="GA120" s="31">
        <v>8.9264464299999999E-2</v>
      </c>
      <c r="GB120" s="31">
        <v>5.0728075785</v>
      </c>
      <c r="GC120" s="31">
        <v>40.535989549999996</v>
      </c>
      <c r="GD120" s="31">
        <v>12.062018137500001</v>
      </c>
      <c r="GE120" s="31">
        <v>52.598007687500001</v>
      </c>
      <c r="GF120" s="31">
        <v>10.40200578770836</v>
      </c>
      <c r="GG120" s="31">
        <v>73.788634149999993</v>
      </c>
      <c r="GH120" s="21">
        <v>12.6</v>
      </c>
      <c r="GI120" s="44">
        <v>-0.22490571921992869</v>
      </c>
    </row>
    <row r="121" spans="1:191" ht="14" customHeight="1" x14ac:dyDescent="0.15">
      <c r="A121" s="16" t="s">
        <v>660</v>
      </c>
      <c r="B121" s="21" t="s">
        <v>756</v>
      </c>
      <c r="C121" s="33">
        <v>4.2027027027027026</v>
      </c>
      <c r="D121" s="20">
        <v>3.7</v>
      </c>
      <c r="E121" s="20">
        <v>4</v>
      </c>
      <c r="F121" s="20">
        <v>4.25</v>
      </c>
      <c r="G121" s="20">
        <v>5</v>
      </c>
      <c r="H121" s="31">
        <v>0.625</v>
      </c>
      <c r="I121" s="31">
        <v>0.71052631578947367</v>
      </c>
      <c r="J121" s="31">
        <v>5.6</v>
      </c>
      <c r="K121" s="31">
        <v>4.666666666666667</v>
      </c>
      <c r="L121" s="31">
        <v>3.5</v>
      </c>
      <c r="M121" s="31">
        <v>0</v>
      </c>
      <c r="N121" s="31">
        <v>3.3333333333333335</v>
      </c>
      <c r="O121" s="21">
        <v>3</v>
      </c>
      <c r="P121" s="55">
        <v>1107.3976264</v>
      </c>
      <c r="Q121" s="57">
        <v>1101.5852150000001</v>
      </c>
      <c r="R121" s="57">
        <v>1071.4410097</v>
      </c>
      <c r="S121" s="57">
        <v>862.78982819999999</v>
      </c>
      <c r="T121" s="57">
        <v>1037.22081</v>
      </c>
      <c r="U121" s="57">
        <v>882.07468440000002</v>
      </c>
      <c r="V121" s="55">
        <v>995.59690304315802</v>
      </c>
      <c r="W121" s="50">
        <v>-1.074343186828868</v>
      </c>
      <c r="X121" s="31">
        <v>-0.71693283469471403</v>
      </c>
      <c r="Y121" s="17">
        <v>5.05</v>
      </c>
      <c r="Z121" s="31">
        <v>28.114991539375001</v>
      </c>
      <c r="AA121" s="26">
        <v>47.2</v>
      </c>
      <c r="AB121" s="49">
        <v>8.9514325000000006E-2</v>
      </c>
      <c r="AC121" s="49">
        <v>8.9514325000000006E-2</v>
      </c>
      <c r="AD121" s="48">
        <v>9.8681483817837847</v>
      </c>
      <c r="AE121" s="48">
        <v>9.8681483817837847</v>
      </c>
      <c r="AG121" s="55">
        <f t="shared" si="67"/>
        <v>0</v>
      </c>
      <c r="AH121" s="50">
        <v>0</v>
      </c>
      <c r="AI121" s="39">
        <v>0</v>
      </c>
      <c r="AJ121" s="39">
        <v>0</v>
      </c>
      <c r="AK121" s="39">
        <v>0</v>
      </c>
      <c r="AL121" s="39">
        <v>0</v>
      </c>
      <c r="AM121" s="40">
        <v>2.707818381483974E-2</v>
      </c>
      <c r="AN121" s="40">
        <v>1.4446655436635713E-2</v>
      </c>
      <c r="AO121" s="41">
        <v>0</v>
      </c>
      <c r="AP121" s="39">
        <f>AVERAGE(AV121,AK121,AN121)</f>
        <v>1.3554982658829189</v>
      </c>
      <c r="AQ121" s="40">
        <v>2.707818381483974E-2</v>
      </c>
      <c r="AR121" s="40">
        <v>1.4446655436635713E-2</v>
      </c>
      <c r="AS121" s="41">
        <v>0</v>
      </c>
      <c r="AT121" s="39">
        <f>AVERAGE(AI121,AO121,AR121)</f>
        <v>4.815551812211904E-3</v>
      </c>
      <c r="AU121" s="39">
        <v>3</v>
      </c>
      <c r="AV121" s="48">
        <v>4.0520481422121204</v>
      </c>
      <c r="AW121" s="55">
        <f t="shared" si="68"/>
        <v>1</v>
      </c>
      <c r="AX121" s="48">
        <v>0</v>
      </c>
      <c r="AY121" s="48">
        <v>4.7528183417878793</v>
      </c>
      <c r="AZ121" s="48">
        <v>4.7528183417878793</v>
      </c>
      <c r="BA121" s="56">
        <v>0.19287772716052631</v>
      </c>
      <c r="BB121" s="31">
        <f t="shared" si="69"/>
        <v>0</v>
      </c>
      <c r="BC121" s="31">
        <f t="shared" si="70"/>
        <v>0.91671279937090766</v>
      </c>
      <c r="BD121" s="31">
        <f t="shared" si="71"/>
        <v>0.91671279937090766</v>
      </c>
      <c r="BE121" s="31">
        <v>10.784861181154692</v>
      </c>
      <c r="BF121" s="49">
        <v>8.2530999999999993E-3</v>
      </c>
      <c r="BG121" s="49">
        <v>8.2530999999999993E-3</v>
      </c>
      <c r="BH121" s="49">
        <v>0.1187</v>
      </c>
      <c r="BI121" s="49">
        <v>9.7767425000000005E-2</v>
      </c>
      <c r="BJ121" s="49">
        <v>9.7767425000000005E-2</v>
      </c>
      <c r="BK121" s="16">
        <v>0</v>
      </c>
      <c r="BL121" s="50">
        <v>10.199999999999999</v>
      </c>
      <c r="BM121" s="16">
        <v>14.2</v>
      </c>
      <c r="BN121" s="50">
        <v>1.1882614227780903</v>
      </c>
      <c r="BO121" s="9">
        <v>0.39800000000000002</v>
      </c>
      <c r="BP121" s="9"/>
      <c r="BQ121" s="53"/>
      <c r="BR121" s="6"/>
      <c r="BS121" s="11">
        <v>135</v>
      </c>
      <c r="BT121" s="48">
        <v>49.715966220959601</v>
      </c>
      <c r="BU121" s="56">
        <v>1.0249999999999999</v>
      </c>
      <c r="BV121" s="16">
        <v>174</v>
      </c>
      <c r="BW121" s="16">
        <v>159</v>
      </c>
      <c r="BX121" s="16">
        <v>167</v>
      </c>
      <c r="BY121" s="16">
        <v>158</v>
      </c>
      <c r="BZ121" s="16">
        <v>144</v>
      </c>
      <c r="CA121" s="16">
        <v>151</v>
      </c>
      <c r="CB121" s="16">
        <v>138</v>
      </c>
      <c r="CC121" s="16">
        <v>126</v>
      </c>
      <c r="CD121" s="16">
        <v>132</v>
      </c>
      <c r="CE121" s="16">
        <v>120</v>
      </c>
      <c r="CF121" s="16">
        <v>110</v>
      </c>
      <c r="CG121" s="16">
        <v>115</v>
      </c>
      <c r="CH121" s="16">
        <v>111</v>
      </c>
      <c r="CI121" s="16">
        <v>101</v>
      </c>
      <c r="CJ121" s="16">
        <v>106</v>
      </c>
      <c r="CK121" s="49">
        <v>0.90990990990990994</v>
      </c>
      <c r="CL121" s="54">
        <v>0.97995348146514349</v>
      </c>
      <c r="CM121" s="56">
        <v>1.0544787264155548</v>
      </c>
      <c r="CN121" s="56">
        <v>1.0131242740191408</v>
      </c>
      <c r="CO121" s="6">
        <v>510</v>
      </c>
      <c r="CP121" s="14">
        <v>510</v>
      </c>
      <c r="CQ121" s="14">
        <v>440</v>
      </c>
      <c r="CR121" s="4">
        <v>132.80000000000001</v>
      </c>
      <c r="CS121" s="7">
        <v>27.1</v>
      </c>
      <c r="CT121" s="6">
        <v>80</v>
      </c>
      <c r="CU121" s="6">
        <v>51</v>
      </c>
      <c r="CV121" s="9">
        <v>0.85278102571624614</v>
      </c>
      <c r="CW121" s="13"/>
      <c r="CX121" s="13"/>
      <c r="CY121" s="9"/>
      <c r="CZ121" s="34">
        <v>13</v>
      </c>
      <c r="DA121" s="9">
        <f>DB121/(100-DB121)</f>
        <v>0.10350915912602075</v>
      </c>
      <c r="DB121" s="13">
        <v>9.3800000000000008</v>
      </c>
      <c r="DC121" s="13">
        <v>85.963970000000003</v>
      </c>
      <c r="DD121" s="13">
        <v>89.301779999999994</v>
      </c>
      <c r="DE121" s="9">
        <v>0.96262325342227228</v>
      </c>
      <c r="DF121" s="16">
        <v>0</v>
      </c>
      <c r="DG121" s="16">
        <v>0</v>
      </c>
      <c r="DH121" s="16">
        <v>0</v>
      </c>
      <c r="DI121" s="16">
        <v>0</v>
      </c>
      <c r="DJ121" s="16">
        <v>0</v>
      </c>
      <c r="DK121" s="16">
        <v>0</v>
      </c>
      <c r="DL121" s="16">
        <v>0</v>
      </c>
      <c r="DM121" s="16">
        <v>0</v>
      </c>
      <c r="DN121" s="16">
        <v>0</v>
      </c>
      <c r="DO121" s="16">
        <v>0</v>
      </c>
      <c r="DP121" s="16">
        <v>0</v>
      </c>
      <c r="DQ121" s="16">
        <v>1</v>
      </c>
      <c r="DR121" s="16">
        <v>0</v>
      </c>
      <c r="DS121" s="16">
        <v>0</v>
      </c>
      <c r="DT121" s="16">
        <v>0</v>
      </c>
      <c r="DU121" s="16">
        <v>0</v>
      </c>
      <c r="DV121" s="16">
        <v>0</v>
      </c>
      <c r="DW121" s="16">
        <v>0</v>
      </c>
      <c r="DX121" s="16">
        <v>0</v>
      </c>
      <c r="DY121" s="16">
        <v>0</v>
      </c>
      <c r="DZ121" s="3" t="s">
        <v>400</v>
      </c>
      <c r="EA121" s="3" t="s">
        <v>400</v>
      </c>
      <c r="EB121" s="50">
        <v>11.95023227027027</v>
      </c>
      <c r="EC121" s="55">
        <v>11950232.270270269</v>
      </c>
      <c r="ED121" s="55">
        <v>17614261</v>
      </c>
      <c r="EE121" s="57">
        <v>8841363.9994418137</v>
      </c>
      <c r="EF121" s="57">
        <v>8772897.0005581845</v>
      </c>
      <c r="EG121" s="55">
        <v>6278304.152068967</v>
      </c>
      <c r="EH121" s="21">
        <v>39700</v>
      </c>
      <c r="EI121" s="57">
        <v>18301.7</v>
      </c>
      <c r="EJ121" s="57">
        <v>21398.300000000003</v>
      </c>
      <c r="EK121" s="59">
        <v>0.2</v>
      </c>
      <c r="EL121" s="60">
        <v>0.46100000000000002</v>
      </c>
      <c r="EM121" s="56">
        <v>0.53900000000000003</v>
      </c>
      <c r="EN121" s="30">
        <f t="shared" si="72"/>
        <v>9.2200000000000004E-2</v>
      </c>
      <c r="EO121" s="30">
        <f t="shared" si="73"/>
        <v>0.10780000000000001</v>
      </c>
      <c r="EP121" s="57">
        <f t="shared" si="74"/>
        <v>8823062.2994418144</v>
      </c>
      <c r="EQ121" s="57">
        <f t="shared" si="74"/>
        <v>8751498.7005581837</v>
      </c>
      <c r="ER121" s="56">
        <f t="shared" si="75"/>
        <v>1.0081772964074218</v>
      </c>
      <c r="ES121" s="31">
        <v>41</v>
      </c>
      <c r="ET121" s="31">
        <v>7.0000000000000009</v>
      </c>
      <c r="EU121" s="18">
        <v>1.1000000000000001</v>
      </c>
      <c r="EV121" s="55">
        <v>0</v>
      </c>
      <c r="EW121" s="55">
        <v>0</v>
      </c>
      <c r="EX121" s="55">
        <v>0</v>
      </c>
      <c r="EY121" s="55">
        <v>0</v>
      </c>
      <c r="EZ121" s="31">
        <v>0</v>
      </c>
      <c r="FA121" s="31">
        <v>0</v>
      </c>
      <c r="FB121" s="31">
        <v>0</v>
      </c>
      <c r="FC121" s="31">
        <v>52</v>
      </c>
      <c r="FD121" s="31">
        <v>0</v>
      </c>
      <c r="FE121" s="61">
        <v>0.871</v>
      </c>
      <c r="FF121" s="16">
        <v>0</v>
      </c>
      <c r="FG121" s="16">
        <v>0</v>
      </c>
      <c r="FH121" s="50">
        <v>0.1</v>
      </c>
      <c r="FI121" s="48">
        <f t="shared" si="60"/>
        <v>-2.3025850929940455</v>
      </c>
      <c r="FJ121" s="27">
        <v>0.1083068607107498</v>
      </c>
      <c r="FK121" s="27">
        <v>-3.8327163462837106E-2</v>
      </c>
      <c r="FL121" s="31">
        <v>0.1</v>
      </c>
      <c r="FM121" s="30">
        <v>0</v>
      </c>
      <c r="FN121" s="30">
        <v>0</v>
      </c>
      <c r="FO121" s="31">
        <v>0.1</v>
      </c>
      <c r="FP121" s="31">
        <v>0.1</v>
      </c>
      <c r="FQ121" s="48">
        <v>0.80265502616216045</v>
      </c>
      <c r="FR121" s="48">
        <v>0.72099727080968612</v>
      </c>
      <c r="FS121" s="48">
        <v>0.7277666967310078</v>
      </c>
      <c r="FT121" s="48">
        <v>0.63460134868262663</v>
      </c>
      <c r="FU121" s="48">
        <v>0.56953863578452879</v>
      </c>
      <c r="FV121" s="31">
        <v>1.1730928104736842</v>
      </c>
      <c r="FW121" s="30">
        <v>0.34436303244444444</v>
      </c>
      <c r="FX121" s="31">
        <v>7.2869773432000002</v>
      </c>
      <c r="FY121" s="31">
        <v>10.228802673625001</v>
      </c>
      <c r="FZ121" s="31">
        <v>10.228802673625001</v>
      </c>
      <c r="GA121" s="31"/>
      <c r="GB121" s="31">
        <v>32.547300352500002</v>
      </c>
      <c r="GC121" s="31">
        <v>18.510633505000001</v>
      </c>
      <c r="GD121" s="31">
        <v>10.680504767</v>
      </c>
      <c r="GE121" s="31">
        <v>29.191138272000003</v>
      </c>
      <c r="GF121" s="31">
        <v>2.9859039320279077</v>
      </c>
      <c r="GG121" s="31">
        <v>58.919365849999998</v>
      </c>
      <c r="GH121" s="21">
        <v>49.7</v>
      </c>
      <c r="GI121" s="44">
        <v>-0.14226924248873965</v>
      </c>
    </row>
    <row r="122" spans="1:191" ht="14" customHeight="1" x14ac:dyDescent="0.15">
      <c r="A122" s="16" t="s">
        <v>531</v>
      </c>
      <c r="B122" s="21" t="s">
        <v>956</v>
      </c>
      <c r="C122" s="33">
        <v>5.0810810810810807</v>
      </c>
      <c r="D122" s="20">
        <v>3.8</v>
      </c>
      <c r="E122" s="20">
        <v>3.8333333333333335</v>
      </c>
      <c r="F122" s="20">
        <v>3.75</v>
      </c>
      <c r="G122" s="20">
        <v>3.5</v>
      </c>
      <c r="H122" s="31">
        <v>-3.1</v>
      </c>
      <c r="I122" s="31">
        <v>-2.7894736842105261</v>
      </c>
      <c r="J122" s="31">
        <v>6</v>
      </c>
      <c r="K122" s="31">
        <v>6</v>
      </c>
      <c r="L122" s="31">
        <v>6</v>
      </c>
      <c r="M122" s="31">
        <v>6</v>
      </c>
      <c r="N122" s="31">
        <v>3.4333333333333336</v>
      </c>
      <c r="O122" s="21">
        <v>2</v>
      </c>
      <c r="P122" s="55">
        <v>621.5483418</v>
      </c>
      <c r="Q122" s="57">
        <v>758.36256375000005</v>
      </c>
      <c r="R122" s="57">
        <v>935.71383150999998</v>
      </c>
      <c r="S122" s="57">
        <v>1179.6168705</v>
      </c>
      <c r="T122" s="57">
        <v>617.73243979999995</v>
      </c>
      <c r="U122" s="57">
        <v>627.43965449999996</v>
      </c>
      <c r="V122" s="55">
        <v>960.35159829736835</v>
      </c>
      <c r="W122" s="50">
        <v>0.10400124283582553</v>
      </c>
      <c r="X122" s="31">
        <v>1.4486852694925527</v>
      </c>
      <c r="Y122" s="17"/>
      <c r="Z122" s="31"/>
      <c r="AA122" s="26">
        <v>39</v>
      </c>
      <c r="AB122" s="49">
        <v>0.216666675</v>
      </c>
      <c r="AC122" s="49">
        <v>0.216666675</v>
      </c>
      <c r="AD122" s="48">
        <v>19.129704533297296</v>
      </c>
      <c r="AE122" s="48">
        <v>19.129704533297296</v>
      </c>
      <c r="AG122" s="55">
        <f t="shared" si="67"/>
        <v>0</v>
      </c>
      <c r="AH122" s="50">
        <v>0</v>
      </c>
      <c r="AI122" s="39">
        <v>0</v>
      </c>
      <c r="AJ122" s="39">
        <v>0</v>
      </c>
      <c r="AK122" s="39">
        <v>0</v>
      </c>
      <c r="AL122" s="39">
        <v>0</v>
      </c>
      <c r="AM122" s="40">
        <v>0</v>
      </c>
      <c r="AN122" s="40">
        <v>0</v>
      </c>
      <c r="AO122" s="41">
        <v>0</v>
      </c>
      <c r="AP122" s="39">
        <f>AVERAGE(AV122,AK122,AN122)</f>
        <v>2.9552025950980387E-2</v>
      </c>
      <c r="AQ122" s="40">
        <v>0</v>
      </c>
      <c r="AR122" s="40">
        <v>0</v>
      </c>
      <c r="AS122" s="41">
        <v>0</v>
      </c>
      <c r="AT122" s="39">
        <f>AVERAGE(AI122,AO122,AR122)</f>
        <v>0</v>
      </c>
      <c r="AU122" s="39">
        <v>3</v>
      </c>
      <c r="AV122" s="48">
        <v>8.8656077852941162E-2</v>
      </c>
      <c r="AW122" s="55">
        <f t="shared" si="68"/>
        <v>1</v>
      </c>
      <c r="AX122" s="48">
        <v>0</v>
      </c>
      <c r="AY122" s="48">
        <v>8.4911154852941165E-2</v>
      </c>
      <c r="AZ122" s="48">
        <v>8.4911154852941165E-2</v>
      </c>
      <c r="BA122" s="56">
        <v>0.24969274683947362</v>
      </c>
      <c r="BB122" s="31">
        <f t="shared" si="69"/>
        <v>0</v>
      </c>
      <c r="BC122" s="31">
        <f t="shared" si="70"/>
        <v>2.1201699492542782E-2</v>
      </c>
      <c r="BD122" s="31">
        <f t="shared" si="71"/>
        <v>2.1201699492542782E-2</v>
      </c>
      <c r="BE122" s="31">
        <v>19.15090623278984</v>
      </c>
      <c r="BF122" s="49">
        <v>0</v>
      </c>
      <c r="BG122" s="49">
        <v>9.9999999999999995E-7</v>
      </c>
      <c r="BH122" s="49">
        <v>0.20730000000000001</v>
      </c>
      <c r="BI122" s="49">
        <v>0.216666675</v>
      </c>
      <c r="BJ122" s="49">
        <v>0.216666675</v>
      </c>
      <c r="BK122" s="16">
        <v>0</v>
      </c>
      <c r="BL122" s="50">
        <v>14.2</v>
      </c>
      <c r="BM122" s="16">
        <v>20.2</v>
      </c>
      <c r="BN122" s="50">
        <v>2.2041500399908429</v>
      </c>
      <c r="BO122" s="9"/>
      <c r="BP122" s="9">
        <v>0.73199999999999998</v>
      </c>
      <c r="BQ122" s="53">
        <v>0.75786171800000002</v>
      </c>
      <c r="BR122" s="6">
        <v>126</v>
      </c>
      <c r="BS122" s="11">
        <v>153</v>
      </c>
      <c r="BT122" s="48">
        <v>51.218412996986842</v>
      </c>
      <c r="BU122" s="56">
        <v>1.03</v>
      </c>
      <c r="BV122" s="16">
        <v>236</v>
      </c>
      <c r="BW122" s="16">
        <v>212</v>
      </c>
      <c r="BX122" s="16">
        <v>224</v>
      </c>
      <c r="BY122" s="16">
        <v>213</v>
      </c>
      <c r="BZ122" s="16">
        <v>192</v>
      </c>
      <c r="CA122" s="16">
        <v>203</v>
      </c>
      <c r="CB122" s="16">
        <v>170</v>
      </c>
      <c r="CC122" s="16">
        <v>153</v>
      </c>
      <c r="CD122" s="16">
        <v>162</v>
      </c>
      <c r="CE122" s="16">
        <v>130</v>
      </c>
      <c r="CF122" s="16">
        <v>117</v>
      </c>
      <c r="CG122" s="16">
        <v>123</v>
      </c>
      <c r="CH122" s="16">
        <v>105</v>
      </c>
      <c r="CI122" s="16">
        <v>94</v>
      </c>
      <c r="CJ122" s="16">
        <v>100</v>
      </c>
      <c r="CK122" s="49">
        <v>0.89523809523809528</v>
      </c>
      <c r="CL122" s="54">
        <v>0.97622120526149869</v>
      </c>
      <c r="CM122" s="56">
        <v>1.0569468061161043</v>
      </c>
      <c r="CN122" s="56">
        <v>1.0142111849845905</v>
      </c>
      <c r="CO122" s="6">
        <v>1100</v>
      </c>
      <c r="CP122" s="14">
        <v>1100</v>
      </c>
      <c r="CQ122" s="14">
        <v>510</v>
      </c>
      <c r="CR122" s="4">
        <v>135.19999999999999</v>
      </c>
      <c r="CS122" s="7">
        <v>41</v>
      </c>
      <c r="CT122" s="6">
        <v>92</v>
      </c>
      <c r="CU122" s="6">
        <v>54</v>
      </c>
      <c r="CV122" s="9">
        <v>0.82044887780548625</v>
      </c>
      <c r="CW122" s="13">
        <v>10.4</v>
      </c>
      <c r="CX122" s="13">
        <v>20.38</v>
      </c>
      <c r="CY122" s="9">
        <v>0.51030421982335628</v>
      </c>
      <c r="CZ122" s="34">
        <v>24</v>
      </c>
      <c r="DA122" s="9">
        <v>0.23899999999999999</v>
      </c>
      <c r="DB122" s="13">
        <v>12.95</v>
      </c>
      <c r="DC122" s="13">
        <v>74.600909999999999</v>
      </c>
      <c r="DD122" s="13">
        <v>77.707210000000003</v>
      </c>
      <c r="DE122" s="9">
        <v>0.9600255883591754</v>
      </c>
      <c r="DF122" s="16">
        <v>0</v>
      </c>
      <c r="DG122" s="16">
        <v>0</v>
      </c>
      <c r="DH122" s="16">
        <v>0</v>
      </c>
      <c r="DI122" s="16">
        <v>0</v>
      </c>
      <c r="DJ122" s="16">
        <v>0</v>
      </c>
      <c r="DK122" s="16">
        <v>0</v>
      </c>
      <c r="DL122" s="16">
        <v>0</v>
      </c>
      <c r="DM122" s="16">
        <v>0</v>
      </c>
      <c r="DN122" s="16">
        <v>0</v>
      </c>
      <c r="DO122" s="16">
        <v>0</v>
      </c>
      <c r="DP122" s="16">
        <v>0</v>
      </c>
      <c r="DQ122" s="16">
        <v>1</v>
      </c>
      <c r="DR122" s="16">
        <v>0</v>
      </c>
      <c r="DS122" s="16">
        <v>0</v>
      </c>
      <c r="DT122" s="16">
        <v>0</v>
      </c>
      <c r="DU122" s="16">
        <v>0</v>
      </c>
      <c r="DV122" s="16">
        <v>1</v>
      </c>
      <c r="DW122" s="16">
        <v>0</v>
      </c>
      <c r="DX122" s="16">
        <v>0</v>
      </c>
      <c r="DY122" s="16">
        <v>0</v>
      </c>
      <c r="DZ122" s="3" t="s">
        <v>400</v>
      </c>
      <c r="EA122" s="3" t="s">
        <v>400</v>
      </c>
      <c r="EB122" s="50">
        <v>9.1645303783783785</v>
      </c>
      <c r="EC122" s="55">
        <v>9164530.3783783782</v>
      </c>
      <c r="ED122" s="55">
        <v>13654475</v>
      </c>
      <c r="EE122" s="57">
        <v>6883391.000009317</v>
      </c>
      <c r="EF122" s="57">
        <v>6771083.9999906821</v>
      </c>
      <c r="EG122" s="55">
        <v>4307709.8152413797</v>
      </c>
      <c r="EH122" s="21">
        <v>278800</v>
      </c>
      <c r="EI122" s="57">
        <v>143860.80000000002</v>
      </c>
      <c r="EJ122" s="57">
        <v>134939.19999999998</v>
      </c>
      <c r="EK122" s="59">
        <v>2</v>
      </c>
      <c r="EL122" s="60">
        <v>0.51600000000000001</v>
      </c>
      <c r="EM122" s="56">
        <v>0.48399999999999999</v>
      </c>
      <c r="EN122" s="30">
        <f t="shared" si="72"/>
        <v>1.032</v>
      </c>
      <c r="EO122" s="30">
        <f t="shared" si="73"/>
        <v>0.96799999999999997</v>
      </c>
      <c r="EP122" s="57">
        <f t="shared" si="74"/>
        <v>6739530.2000093171</v>
      </c>
      <c r="EQ122" s="57">
        <f t="shared" si="74"/>
        <v>6636144.7999906819</v>
      </c>
      <c r="ER122" s="56">
        <f t="shared" si="75"/>
        <v>1.0155791356479715</v>
      </c>
      <c r="ES122" s="31">
        <v>79.900000000000006</v>
      </c>
      <c r="ET122" s="31">
        <v>12.8</v>
      </c>
      <c r="EU122" s="18">
        <v>12.8</v>
      </c>
      <c r="EV122" s="55">
        <v>0</v>
      </c>
      <c r="EW122" s="55">
        <v>0</v>
      </c>
      <c r="EX122" s="55">
        <v>0</v>
      </c>
      <c r="EY122" s="55">
        <v>0</v>
      </c>
      <c r="EZ122" s="31">
        <v>0</v>
      </c>
      <c r="FA122" s="31">
        <v>0</v>
      </c>
      <c r="FB122" s="31">
        <v>0</v>
      </c>
      <c r="FC122" s="31">
        <v>3</v>
      </c>
      <c r="FD122" s="31">
        <v>4.3</v>
      </c>
      <c r="FE122" s="61">
        <v>0.60599999999999998</v>
      </c>
      <c r="FF122" s="16">
        <v>0</v>
      </c>
      <c r="FG122" s="16">
        <v>0</v>
      </c>
      <c r="FH122" s="50">
        <v>0.1</v>
      </c>
      <c r="FI122" s="48">
        <f t="shared" si="60"/>
        <v>-2.3025850929940455</v>
      </c>
      <c r="FJ122" s="27">
        <v>-0.17382956450823095</v>
      </c>
      <c r="FK122" s="27">
        <v>-0.10649645279274976</v>
      </c>
      <c r="FL122" s="31">
        <v>0.1</v>
      </c>
      <c r="FM122" s="30">
        <v>0</v>
      </c>
      <c r="FN122" s="30">
        <v>0</v>
      </c>
      <c r="FO122" s="31">
        <v>0.1</v>
      </c>
      <c r="FP122" s="31">
        <v>0.1</v>
      </c>
      <c r="FQ122" s="48">
        <v>0.80265502616216045</v>
      </c>
      <c r="FR122" s="48">
        <v>0.72099727080968612</v>
      </c>
      <c r="FS122" s="48">
        <v>0.7277666967310078</v>
      </c>
      <c r="FT122" s="48">
        <v>0.63460134868262663</v>
      </c>
      <c r="FU122" s="48">
        <v>0.5559047779185462</v>
      </c>
      <c r="FV122" s="31">
        <v>1.0368814606111114</v>
      </c>
      <c r="FW122" s="30">
        <v>0.16028318231578953</v>
      </c>
      <c r="FX122" s="31">
        <v>14.6557022615</v>
      </c>
      <c r="FY122" s="31"/>
      <c r="FZ122" s="31"/>
      <c r="GA122" s="31"/>
      <c r="GB122" s="31"/>
      <c r="GC122" s="31"/>
      <c r="GD122" s="31"/>
      <c r="GE122" s="31"/>
      <c r="GF122" s="31"/>
      <c r="GG122" s="31">
        <v>51.027097560000001</v>
      </c>
      <c r="GH122" s="21">
        <v>81.5</v>
      </c>
      <c r="GI122" s="44">
        <v>-0.62844977083788367</v>
      </c>
    </row>
    <row r="123" spans="1:191" ht="14" customHeight="1" x14ac:dyDescent="0.15">
      <c r="A123" s="16" t="s">
        <v>566</v>
      </c>
      <c r="B123" s="21" t="s">
        <v>957</v>
      </c>
      <c r="C123" s="33">
        <v>4.0675675675675675</v>
      </c>
      <c r="D123" s="20">
        <v>4</v>
      </c>
      <c r="E123" s="20">
        <v>4</v>
      </c>
      <c r="F123" s="20">
        <v>4</v>
      </c>
      <c r="G123" s="20">
        <v>4</v>
      </c>
      <c r="H123" s="31">
        <v>3.7</v>
      </c>
      <c r="I123" s="31">
        <v>3.763157894736842</v>
      </c>
      <c r="J123" s="31">
        <v>4.2</v>
      </c>
      <c r="K123" s="31">
        <v>5</v>
      </c>
      <c r="L123" s="31">
        <v>6</v>
      </c>
      <c r="M123" s="31">
        <v>6</v>
      </c>
      <c r="N123" s="31">
        <v>4.2874999999999996</v>
      </c>
      <c r="O123" s="21">
        <v>37</v>
      </c>
      <c r="P123" s="55">
        <v>3041.1750433000002</v>
      </c>
      <c r="Q123" s="57">
        <v>3879.9014244</v>
      </c>
      <c r="R123" s="57">
        <v>8418.9538152000005</v>
      </c>
      <c r="S123" s="57">
        <v>16481.493871999999</v>
      </c>
      <c r="T123" s="57">
        <v>6645.7701729999999</v>
      </c>
      <c r="U123" s="57">
        <v>11754.53335</v>
      </c>
      <c r="V123" s="55">
        <v>9188.4250337710546</v>
      </c>
      <c r="W123" s="50">
        <v>3.8749126571432737</v>
      </c>
      <c r="X123" s="31">
        <v>4.4638665150918539</v>
      </c>
      <c r="Y123" s="17">
        <v>30.987500000000001</v>
      </c>
      <c r="Z123" s="31">
        <v>5.466163032499999</v>
      </c>
      <c r="AA123" s="26">
        <v>37.9</v>
      </c>
      <c r="AB123" s="49">
        <v>0</v>
      </c>
      <c r="AC123" s="49">
        <v>1E-3</v>
      </c>
      <c r="AD123" s="48">
        <v>0.41228422127027031</v>
      </c>
      <c r="AE123" s="48">
        <v>0.41228422127027031</v>
      </c>
      <c r="AF123" s="55">
        <v>49211.583333333336</v>
      </c>
      <c r="AG123" s="55">
        <f t="shared" si="67"/>
        <v>49211583.333333336</v>
      </c>
      <c r="AH123" s="50">
        <v>2.6577038635928827</v>
      </c>
      <c r="AI123" s="39">
        <v>3749.8226639997515</v>
      </c>
      <c r="AJ123" s="39">
        <v>5139.813555649851</v>
      </c>
      <c r="AK123" s="39">
        <v>10079.329246217634</v>
      </c>
      <c r="AL123" s="39">
        <v>6322.9884886224127</v>
      </c>
      <c r="AM123" s="40">
        <v>64.211996395509104</v>
      </c>
      <c r="AN123" s="40">
        <v>28.676963570181197</v>
      </c>
      <c r="AO123" s="41">
        <v>22.796361358182946</v>
      </c>
      <c r="AP123" s="39">
        <f>AVERAGE(AV123,AK123,AN123)</f>
        <v>3374.2698830464246</v>
      </c>
      <c r="AQ123" s="40">
        <v>3814.0346603952607</v>
      </c>
      <c r="AR123" s="40">
        <v>5168.4905192200322</v>
      </c>
      <c r="AS123" s="41">
        <v>10102.125607575817</v>
      </c>
      <c r="AT123" s="39">
        <f>AVERAGE(AI123,AO123,AR123)</f>
        <v>2980.3698481926554</v>
      </c>
      <c r="AU123" s="39">
        <v>3</v>
      </c>
      <c r="AV123" s="48">
        <v>14.803439351459458</v>
      </c>
      <c r="AW123" s="55">
        <f t="shared" si="68"/>
        <v>0</v>
      </c>
      <c r="AX123" s="48">
        <v>14.803439351459458</v>
      </c>
      <c r="AY123" s="48">
        <v>5.1006969514864862</v>
      </c>
      <c r="AZ123" s="48">
        <v>19.904136302945943</v>
      </c>
      <c r="BA123" s="56">
        <v>0.77662392884736864</v>
      </c>
      <c r="BB123" s="31">
        <f t="shared" si="69"/>
        <v>11.496705229584187</v>
      </c>
      <c r="BC123" s="31">
        <f t="shared" si="70"/>
        <v>3.9613233063232309</v>
      </c>
      <c r="BD123" s="31">
        <f t="shared" si="71"/>
        <v>15.458028535907417</v>
      </c>
      <c r="BE123" s="31">
        <v>15.870312757177688</v>
      </c>
      <c r="BF123" s="49">
        <v>0.16238324300000001</v>
      </c>
      <c r="BG123" s="49">
        <v>0.16238324300000001</v>
      </c>
      <c r="BH123" s="49">
        <v>0.36809999999999998</v>
      </c>
      <c r="BI123" s="49">
        <v>0.16238324300000001</v>
      </c>
      <c r="BJ123" s="49">
        <v>0.16238324300000001</v>
      </c>
      <c r="BK123" s="16">
        <v>1</v>
      </c>
      <c r="BL123" s="50">
        <v>215.2</v>
      </c>
      <c r="BM123" s="16">
        <v>521.99999999999989</v>
      </c>
      <c r="BN123" s="50">
        <v>28.190952674668079</v>
      </c>
      <c r="BO123" s="9">
        <v>0.54200000000000004</v>
      </c>
      <c r="BP123" s="9">
        <v>0.44500000000000001</v>
      </c>
      <c r="BQ123" s="53">
        <v>0.49319706099999999</v>
      </c>
      <c r="BR123" s="6">
        <v>50</v>
      </c>
      <c r="BS123" s="11">
        <v>57</v>
      </c>
      <c r="BT123" s="48">
        <v>49.376210509177412</v>
      </c>
      <c r="BU123" s="56">
        <v>1.06</v>
      </c>
      <c r="BV123" s="16">
        <v>19</v>
      </c>
      <c r="BW123" s="16">
        <v>16</v>
      </c>
      <c r="BX123" s="16">
        <v>18</v>
      </c>
      <c r="BY123" s="16">
        <v>14</v>
      </c>
      <c r="BZ123" s="16">
        <v>12</v>
      </c>
      <c r="CA123" s="16">
        <v>13</v>
      </c>
      <c r="CB123" s="16">
        <v>11</v>
      </c>
      <c r="CC123" s="16">
        <v>9</v>
      </c>
      <c r="CD123" s="16">
        <v>10</v>
      </c>
      <c r="CE123" s="16">
        <v>8</v>
      </c>
      <c r="CF123" s="16">
        <v>7</v>
      </c>
      <c r="CG123" s="16">
        <v>8</v>
      </c>
      <c r="CH123" s="16">
        <v>7</v>
      </c>
      <c r="CI123" s="16">
        <v>6</v>
      </c>
      <c r="CJ123" s="16">
        <v>6</v>
      </c>
      <c r="CK123" s="49">
        <v>0.8571428571428571</v>
      </c>
      <c r="CL123" s="54">
        <v>0.9207822211616018</v>
      </c>
      <c r="CM123" s="56">
        <v>1.0661123089581437</v>
      </c>
      <c r="CN123" s="56">
        <v>1.015012444201655</v>
      </c>
      <c r="CO123" s="6">
        <v>62</v>
      </c>
      <c r="CP123" s="14">
        <v>62</v>
      </c>
      <c r="CQ123" s="14">
        <v>31</v>
      </c>
      <c r="CR123" s="4">
        <v>12.8</v>
      </c>
      <c r="CS123" s="7"/>
      <c r="CT123" s="6">
        <v>79</v>
      </c>
      <c r="CU123" s="6">
        <v>100</v>
      </c>
      <c r="CV123" s="9">
        <v>0.94032820778102344</v>
      </c>
      <c r="CW123" s="13">
        <v>66</v>
      </c>
      <c r="CX123" s="13">
        <v>72.78</v>
      </c>
      <c r="CY123" s="9">
        <v>0.90684253915910962</v>
      </c>
      <c r="CZ123" s="34">
        <v>9</v>
      </c>
      <c r="DA123" s="9">
        <v>0.16400000000000001</v>
      </c>
      <c r="DB123" s="13">
        <v>14.59</v>
      </c>
      <c r="DC123" s="13">
        <v>46.651940000000003</v>
      </c>
      <c r="DD123" s="13">
        <v>82.106989999999996</v>
      </c>
      <c r="DE123" s="9">
        <v>0.56818475503729959</v>
      </c>
      <c r="DF123" s="16">
        <v>0</v>
      </c>
      <c r="DG123" s="16">
        <v>0</v>
      </c>
      <c r="DH123" s="16">
        <v>0</v>
      </c>
      <c r="DI123" s="16">
        <v>1</v>
      </c>
      <c r="DJ123" s="16">
        <v>0</v>
      </c>
      <c r="DK123" s="16">
        <v>0</v>
      </c>
      <c r="DL123" s="16">
        <v>0</v>
      </c>
      <c r="DM123" s="16">
        <v>0</v>
      </c>
      <c r="DN123" s="16">
        <v>0</v>
      </c>
      <c r="DO123" s="16">
        <v>0</v>
      </c>
      <c r="DP123" s="16">
        <v>0</v>
      </c>
      <c r="DQ123" s="16">
        <v>0</v>
      </c>
      <c r="DR123" s="16">
        <v>1</v>
      </c>
      <c r="DS123" s="16">
        <v>0</v>
      </c>
      <c r="DT123" s="16">
        <v>0</v>
      </c>
      <c r="DU123" s="16">
        <v>0</v>
      </c>
      <c r="DV123" s="16">
        <v>1</v>
      </c>
      <c r="DW123" s="16">
        <v>0</v>
      </c>
      <c r="DX123" s="16">
        <v>0</v>
      </c>
      <c r="DY123" s="16">
        <v>0</v>
      </c>
      <c r="DZ123" s="3" t="s">
        <v>398</v>
      </c>
      <c r="EA123" s="3" t="s">
        <v>19</v>
      </c>
      <c r="EB123" s="50">
        <v>18.51657891891892</v>
      </c>
      <c r="EC123" s="55">
        <v>18516578.918918919</v>
      </c>
      <c r="ED123" s="55">
        <v>25633380</v>
      </c>
      <c r="EE123" s="57">
        <v>12607213.000994813</v>
      </c>
      <c r="EF123" s="57">
        <v>13026166.999005187</v>
      </c>
      <c r="EG123" s="55">
        <v>8090410.2385862069</v>
      </c>
      <c r="EH123" s="21">
        <v>2029200</v>
      </c>
      <c r="EI123" s="57">
        <v>913140</v>
      </c>
      <c r="EJ123" s="57">
        <v>1116060</v>
      </c>
      <c r="EK123" s="59">
        <v>7.9</v>
      </c>
      <c r="EL123" s="60">
        <v>0.45</v>
      </c>
      <c r="EM123" s="56">
        <v>0.55000000000000004</v>
      </c>
      <c r="EN123" s="30">
        <f t="shared" si="72"/>
        <v>3.5550000000000002</v>
      </c>
      <c r="EO123" s="30">
        <f t="shared" si="73"/>
        <v>4.3450000000000006</v>
      </c>
      <c r="EP123" s="57">
        <f t="shared" si="74"/>
        <v>11694073.000994813</v>
      </c>
      <c r="EQ123" s="57">
        <f t="shared" si="74"/>
        <v>11910106.999005187</v>
      </c>
      <c r="ER123" s="56">
        <f t="shared" si="75"/>
        <v>0.98186128822953322</v>
      </c>
      <c r="ES123" s="31">
        <v>9.1</v>
      </c>
      <c r="ET123" s="31">
        <v>60.4</v>
      </c>
      <c r="EU123" s="18">
        <v>60.4</v>
      </c>
      <c r="EV123" s="55">
        <v>1</v>
      </c>
      <c r="EW123" s="55">
        <v>0</v>
      </c>
      <c r="EX123" s="55">
        <v>1</v>
      </c>
      <c r="EY123" s="55">
        <v>0</v>
      </c>
      <c r="EZ123" s="31">
        <v>6.3</v>
      </c>
      <c r="FA123" s="31">
        <v>19.2</v>
      </c>
      <c r="FB123" s="31">
        <v>0</v>
      </c>
      <c r="FC123" s="31">
        <v>4.1000000000000005</v>
      </c>
      <c r="FD123" s="31">
        <v>0.8</v>
      </c>
      <c r="FE123" s="61">
        <v>0.71899999999999997</v>
      </c>
      <c r="FF123" s="16">
        <v>0</v>
      </c>
      <c r="FG123" s="16">
        <v>0</v>
      </c>
      <c r="FH123" s="50">
        <v>0.1</v>
      </c>
      <c r="FI123" s="48">
        <f t="shared" si="60"/>
        <v>-2.3025850929940455</v>
      </c>
      <c r="FJ123" s="27">
        <v>0.29032700849510129</v>
      </c>
      <c r="FK123" s="27">
        <v>0.26805558141172675</v>
      </c>
      <c r="FL123" s="31">
        <v>3</v>
      </c>
      <c r="FM123" s="30">
        <v>1</v>
      </c>
      <c r="FN123" s="30">
        <v>0</v>
      </c>
      <c r="FO123" s="31">
        <v>3</v>
      </c>
      <c r="FP123" s="31">
        <v>0.1</v>
      </c>
      <c r="FQ123" s="48">
        <v>0.80265502616216045</v>
      </c>
      <c r="FR123" s="48">
        <v>0.40700966916054382</v>
      </c>
      <c r="FS123" s="48">
        <v>0.5128190594685309</v>
      </c>
      <c r="FT123" s="48">
        <v>0.63460134868262663</v>
      </c>
      <c r="FU123" s="48">
        <v>0.5250281369771177</v>
      </c>
      <c r="FV123" s="31">
        <v>2.33630448595</v>
      </c>
      <c r="FW123" s="30">
        <v>1.4043675739473684</v>
      </c>
      <c r="FX123" s="31">
        <v>12.210489351699998</v>
      </c>
      <c r="FY123" s="31">
        <v>16.4910483775</v>
      </c>
      <c r="FZ123" s="31">
        <v>18.170823399285712</v>
      </c>
      <c r="GA123" s="31">
        <v>3.6536856865714276</v>
      </c>
      <c r="GB123" s="31">
        <v>10.841084880285717</v>
      </c>
      <c r="GC123" s="31">
        <v>22.474538397142855</v>
      </c>
      <c r="GD123" s="31">
        <v>39.193528842857141</v>
      </c>
      <c r="GE123" s="31">
        <v>61.668067239999999</v>
      </c>
      <c r="GF123" s="31">
        <v>11.205595591933168</v>
      </c>
      <c r="GG123" s="31">
        <v>73.70234146</v>
      </c>
      <c r="GH123" s="21">
        <v>7</v>
      </c>
      <c r="GI123" s="44">
        <v>0.24853149929057858</v>
      </c>
    </row>
    <row r="124" spans="1:191" ht="14" customHeight="1" x14ac:dyDescent="0.15">
      <c r="A124" s="16" t="s">
        <v>548</v>
      </c>
      <c r="B124" s="21" t="s">
        <v>958</v>
      </c>
      <c r="C124" s="33">
        <v>5.0135135135135132</v>
      </c>
      <c r="D124" s="20">
        <v>4.8</v>
      </c>
      <c r="E124" s="20">
        <v>4.333333333333333</v>
      </c>
      <c r="F124" s="20">
        <v>3.75</v>
      </c>
      <c r="G124" s="20">
        <v>3.5</v>
      </c>
      <c r="H124" s="31"/>
      <c r="I124" s="31"/>
      <c r="J124" s="31"/>
      <c r="K124" s="31"/>
      <c r="L124" s="31"/>
      <c r="M124" s="31"/>
      <c r="N124" s="31">
        <v>2.5</v>
      </c>
      <c r="O124" s="21">
        <v>0</v>
      </c>
      <c r="P124" s="55">
        <v>783.24119819999999</v>
      </c>
      <c r="Q124" s="57">
        <v>788.21407468999996</v>
      </c>
      <c r="R124" s="57">
        <v>2202.3998144000002</v>
      </c>
      <c r="S124" s="57">
        <v>4718.8753864999999</v>
      </c>
      <c r="T124" s="57"/>
      <c r="U124" s="57">
        <v>4034.754406</v>
      </c>
      <c r="V124" s="55">
        <v>2202.3182543634211</v>
      </c>
      <c r="W124" s="50"/>
      <c r="X124" s="31">
        <v>5.4273634423244603</v>
      </c>
      <c r="Y124" s="17">
        <v>22.233333333333334</v>
      </c>
      <c r="Z124" s="31">
        <v>25.6040662825</v>
      </c>
      <c r="AA124" s="26">
        <v>37.4</v>
      </c>
      <c r="AB124" s="49">
        <v>3.8357703E-2</v>
      </c>
      <c r="AC124" s="49">
        <v>3.8357703E-2</v>
      </c>
      <c r="AD124" s="48">
        <v>8.711045455458331</v>
      </c>
      <c r="AE124" s="48">
        <v>8.711045455458331</v>
      </c>
      <c r="AG124" s="55">
        <f t="shared" si="67"/>
        <v>0</v>
      </c>
      <c r="AH124" s="50">
        <v>0</v>
      </c>
      <c r="AI124" s="39"/>
      <c r="AJ124" s="39">
        <v>0</v>
      </c>
      <c r="AK124" s="39">
        <v>0</v>
      </c>
      <c r="AL124" s="39">
        <v>0</v>
      </c>
      <c r="AM124" s="40"/>
      <c r="AN124" s="40">
        <v>0</v>
      </c>
      <c r="AO124" s="41">
        <v>0</v>
      </c>
      <c r="AP124" s="39">
        <f>AVERAGE(AK124,AN124)</f>
        <v>0</v>
      </c>
      <c r="AQ124" s="40"/>
      <c r="AR124" s="40">
        <v>0</v>
      </c>
      <c r="AS124" s="41">
        <v>0</v>
      </c>
      <c r="AT124" s="39">
        <f>AVERAGE(AO124,AR124)</f>
        <v>0</v>
      </c>
      <c r="AU124" s="39">
        <v>2</v>
      </c>
      <c r="AV124" s="48">
        <v>4.2372500000000006E-3</v>
      </c>
      <c r="AW124" s="55">
        <f t="shared" si="68"/>
        <v>1</v>
      </c>
      <c r="AX124" s="48">
        <v>0</v>
      </c>
      <c r="AY124" s="48">
        <v>0.53957139742857141</v>
      </c>
      <c r="AZ124" s="48">
        <v>0.53957139742857141</v>
      </c>
      <c r="BA124" s="56">
        <v>0.91074655015666683</v>
      </c>
      <c r="BB124" s="31">
        <f t="shared" si="69"/>
        <v>0</v>
      </c>
      <c r="BC124" s="31">
        <f t="shared" si="70"/>
        <v>0.49141278877128325</v>
      </c>
      <c r="BD124" s="31">
        <f t="shared" si="71"/>
        <v>0.49141278877128325</v>
      </c>
      <c r="BE124" s="31">
        <v>9.2024582442296143</v>
      </c>
      <c r="BF124" s="49">
        <v>0</v>
      </c>
      <c r="BG124" s="49">
        <v>9.9999999999999995E-7</v>
      </c>
      <c r="BH124" s="49"/>
      <c r="BI124" s="49">
        <v>3.8357703E-2</v>
      </c>
      <c r="BJ124" s="49">
        <v>3.8357703E-2</v>
      </c>
      <c r="BK124" s="16">
        <v>0</v>
      </c>
      <c r="BL124" s="50">
        <v>5.3</v>
      </c>
      <c r="BM124" s="16">
        <v>5.9</v>
      </c>
      <c r="BN124" s="50">
        <v>27.395345200801103</v>
      </c>
      <c r="BO124" s="9">
        <v>0.42899999999999999</v>
      </c>
      <c r="BP124" s="9">
        <v>0.45400000000000001</v>
      </c>
      <c r="BQ124" s="53">
        <v>0.53277297400000001</v>
      </c>
      <c r="BR124" s="6">
        <v>59</v>
      </c>
      <c r="BS124" s="11">
        <v>107</v>
      </c>
      <c r="BT124" s="48">
        <v>48.122902252160436</v>
      </c>
      <c r="BU124" s="56">
        <v>1.0349999999999999</v>
      </c>
      <c r="BV124" s="16">
        <v>113</v>
      </c>
      <c r="BW124" s="16">
        <v>110</v>
      </c>
      <c r="BX124" s="16">
        <v>111</v>
      </c>
      <c r="BY124" s="16">
        <v>88</v>
      </c>
      <c r="BZ124" s="16">
        <v>78</v>
      </c>
      <c r="CA124" s="16">
        <v>83</v>
      </c>
      <c r="CB124" s="16">
        <v>57</v>
      </c>
      <c r="CC124" s="16">
        <v>53</v>
      </c>
      <c r="CD124" s="16">
        <v>55</v>
      </c>
      <c r="CE124" s="16">
        <v>36</v>
      </c>
      <c r="CF124" s="16">
        <v>35</v>
      </c>
      <c r="CG124" s="16">
        <v>36</v>
      </c>
      <c r="CH124" s="16">
        <v>30</v>
      </c>
      <c r="CI124" s="16">
        <v>25</v>
      </c>
      <c r="CJ124" s="16">
        <v>28</v>
      </c>
      <c r="CK124" s="49">
        <v>0.83333333333333337</v>
      </c>
      <c r="CL124" s="54">
        <v>0.94639489087667861</v>
      </c>
      <c r="CM124" s="56">
        <v>1.0405499249864056</v>
      </c>
      <c r="CN124" s="56">
        <v>1.0094173175111523</v>
      </c>
      <c r="CO124" s="6">
        <v>120</v>
      </c>
      <c r="CP124" s="14">
        <v>120</v>
      </c>
      <c r="CQ124" s="14">
        <v>37</v>
      </c>
      <c r="CR124" s="4">
        <v>13.4</v>
      </c>
      <c r="CS124" s="7">
        <v>39</v>
      </c>
      <c r="CT124" s="6">
        <v>81</v>
      </c>
      <c r="CU124" s="6">
        <v>84</v>
      </c>
      <c r="CV124" s="9">
        <v>1.0015154163318067</v>
      </c>
      <c r="CW124" s="13">
        <v>31.3</v>
      </c>
      <c r="CX124" s="13">
        <v>37.340000000000003</v>
      </c>
      <c r="CY124" s="9">
        <v>0.8382431708623459</v>
      </c>
      <c r="CZ124" s="34">
        <v>14</v>
      </c>
      <c r="DA124" s="9">
        <v>7.3999999999999996E-2</v>
      </c>
      <c r="DB124" s="13">
        <v>12</v>
      </c>
      <c r="DC124" s="13">
        <v>58.281280000000002</v>
      </c>
      <c r="DD124" s="13">
        <v>76.470590000000001</v>
      </c>
      <c r="DE124" s="9">
        <v>0.76213979779677388</v>
      </c>
      <c r="DF124" s="16">
        <v>0</v>
      </c>
      <c r="DG124" s="16">
        <v>0</v>
      </c>
      <c r="DH124" s="16">
        <v>0</v>
      </c>
      <c r="DI124" s="16">
        <v>0</v>
      </c>
      <c r="DJ124" s="16">
        <v>0</v>
      </c>
      <c r="DK124" s="16">
        <v>0</v>
      </c>
      <c r="DL124" s="16">
        <v>0</v>
      </c>
      <c r="DM124" s="16">
        <v>0</v>
      </c>
      <c r="DN124" s="16">
        <v>0</v>
      </c>
      <c r="DO124" s="16">
        <v>1</v>
      </c>
      <c r="DP124" s="16">
        <v>0</v>
      </c>
      <c r="DQ124" s="16">
        <v>0</v>
      </c>
      <c r="DR124" s="16">
        <v>1</v>
      </c>
      <c r="DS124" s="16">
        <v>0</v>
      </c>
      <c r="DT124" s="16">
        <v>0</v>
      </c>
      <c r="DU124" s="16">
        <v>0</v>
      </c>
      <c r="DV124" s="16">
        <v>1</v>
      </c>
      <c r="DW124" s="16">
        <v>0</v>
      </c>
      <c r="DX124" s="16">
        <v>0</v>
      </c>
      <c r="DY124" s="16">
        <v>0</v>
      </c>
      <c r="DZ124" s="3" t="s">
        <v>523</v>
      </c>
      <c r="EA124" s="3" t="s">
        <v>523</v>
      </c>
      <c r="EB124" s="50">
        <v>0.21536505405405407</v>
      </c>
      <c r="EC124" s="55">
        <v>215365.05405405405</v>
      </c>
      <c r="ED124" s="55">
        <v>292404</v>
      </c>
      <c r="EE124" s="57">
        <v>144403.00000437358</v>
      </c>
      <c r="EF124" s="57">
        <v>148000.99999562642</v>
      </c>
      <c r="EG124" s="55">
        <v>77817.006271379316</v>
      </c>
      <c r="EH124" s="21">
        <v>3200</v>
      </c>
      <c r="EI124" s="57">
        <v>1433.6</v>
      </c>
      <c r="EJ124" s="57">
        <v>1766.4</v>
      </c>
      <c r="EK124" s="59">
        <v>1.1000000000000001</v>
      </c>
      <c r="EL124" s="60">
        <v>0.44799999999999995</v>
      </c>
      <c r="EM124" s="56">
        <v>0.55200000000000005</v>
      </c>
      <c r="EN124" s="30">
        <f t="shared" si="72"/>
        <v>0.49280000000000002</v>
      </c>
      <c r="EO124" s="30">
        <f t="shared" si="73"/>
        <v>0.60720000000000007</v>
      </c>
      <c r="EP124" s="57">
        <f t="shared" si="74"/>
        <v>142969.40000437357</v>
      </c>
      <c r="EQ124" s="57">
        <f t="shared" si="74"/>
        <v>146234.59999562643</v>
      </c>
      <c r="ER124" s="56">
        <f t="shared" si="75"/>
        <v>0.97767149504049988</v>
      </c>
      <c r="ES124" s="31">
        <v>0</v>
      </c>
      <c r="ET124" s="31">
        <v>100</v>
      </c>
      <c r="EU124" s="18">
        <v>98.4</v>
      </c>
      <c r="EV124" s="55">
        <v>1</v>
      </c>
      <c r="EW124" s="55">
        <v>1</v>
      </c>
      <c r="EX124" s="55">
        <v>0</v>
      </c>
      <c r="EY124" s="55">
        <v>0</v>
      </c>
      <c r="EZ124" s="31">
        <v>0</v>
      </c>
      <c r="FA124" s="31">
        <v>0</v>
      </c>
      <c r="FB124" s="31">
        <v>0</v>
      </c>
      <c r="FC124" s="31">
        <v>0</v>
      </c>
      <c r="FD124" s="31">
        <v>0</v>
      </c>
      <c r="FE124" s="61">
        <v>0</v>
      </c>
      <c r="FF124" s="16">
        <v>0</v>
      </c>
      <c r="FG124" s="16">
        <v>0</v>
      </c>
      <c r="FH124" s="50">
        <v>0.1</v>
      </c>
      <c r="FI124" s="48">
        <f t="shared" si="60"/>
        <v>-2.3025850929940455</v>
      </c>
      <c r="FJ124" s="27">
        <v>0.80875552831685749</v>
      </c>
      <c r="FK124" s="27">
        <v>0.56824350376859212</v>
      </c>
      <c r="FL124" s="31">
        <v>0.1</v>
      </c>
      <c r="FM124" s="30">
        <v>0</v>
      </c>
      <c r="FN124" s="30">
        <v>0</v>
      </c>
      <c r="FO124" s="31">
        <v>0.1</v>
      </c>
      <c r="FP124" s="31">
        <v>0.1</v>
      </c>
      <c r="FQ124" s="48">
        <v>0.80265502616216045</v>
      </c>
      <c r="FR124" s="48">
        <v>0.72099727080968612</v>
      </c>
      <c r="FS124" s="48">
        <v>0.7277666967310078</v>
      </c>
      <c r="FT124" s="48">
        <v>0.63460134868262663</v>
      </c>
      <c r="FU124" s="48">
        <v>0.69085276923081462</v>
      </c>
      <c r="FV124" s="31"/>
      <c r="FW124" s="30">
        <v>5.8971946639999997</v>
      </c>
      <c r="FX124" s="31">
        <v>20.615628365454544</v>
      </c>
      <c r="FY124" s="31">
        <v>16.935259554444443</v>
      </c>
      <c r="FZ124" s="31">
        <v>15.393564994736844</v>
      </c>
      <c r="GA124" s="31">
        <v>8.3976661000000008E-2</v>
      </c>
      <c r="GB124" s="31">
        <v>29.631914009999999</v>
      </c>
      <c r="GC124" s="31">
        <v>13.205047535473687</v>
      </c>
      <c r="GD124" s="31">
        <v>1.7014634904210524</v>
      </c>
      <c r="GE124" s="31">
        <v>14.906511025894739</v>
      </c>
      <c r="GF124" s="31">
        <v>2.2946434632187205</v>
      </c>
      <c r="GG124" s="31">
        <v>70.073243899999994</v>
      </c>
      <c r="GH124" s="21">
        <v>20</v>
      </c>
      <c r="GI124" s="44">
        <v>-0.63201319692064262</v>
      </c>
    </row>
    <row r="125" spans="1:191" ht="14" customHeight="1" x14ac:dyDescent="0.15">
      <c r="A125" s="16" t="s">
        <v>497</v>
      </c>
      <c r="B125" s="21" t="s">
        <v>959</v>
      </c>
      <c r="C125" s="33">
        <v>4.4864864864864868</v>
      </c>
      <c r="D125" s="20">
        <v>2.2999999999999998</v>
      </c>
      <c r="E125" s="20">
        <v>2.5</v>
      </c>
      <c r="F125" s="20">
        <v>2.5</v>
      </c>
      <c r="G125" s="20">
        <v>2.5</v>
      </c>
      <c r="H125" s="31">
        <v>-0.65</v>
      </c>
      <c r="I125" s="31">
        <v>-0.31578947368421051</v>
      </c>
      <c r="J125" s="31">
        <v>7</v>
      </c>
      <c r="K125" s="31">
        <v>7</v>
      </c>
      <c r="L125" s="31">
        <v>7</v>
      </c>
      <c r="M125" s="31">
        <v>7</v>
      </c>
      <c r="N125" s="31">
        <v>4.6142857142857139</v>
      </c>
      <c r="O125" s="21">
        <v>4</v>
      </c>
      <c r="P125" s="55">
        <v>642.31472613000005</v>
      </c>
      <c r="Q125" s="57">
        <v>625.37419964000003</v>
      </c>
      <c r="R125" s="57">
        <v>880.51568467000004</v>
      </c>
      <c r="S125" s="57">
        <v>1254.0592423000001</v>
      </c>
      <c r="T125" s="57">
        <v>666.45920330000001</v>
      </c>
      <c r="U125" s="57">
        <v>985.00870169999996</v>
      </c>
      <c r="V125" s="55">
        <v>899.4855338544736</v>
      </c>
      <c r="W125" s="50">
        <v>2.6386898646274357</v>
      </c>
      <c r="X125" s="31">
        <v>2.050647027900117</v>
      </c>
      <c r="Y125" s="17">
        <v>16.5</v>
      </c>
      <c r="Z125" s="31">
        <v>1.7668368245555555</v>
      </c>
      <c r="AA125" s="26">
        <v>39</v>
      </c>
      <c r="AB125" s="49">
        <v>0.110000138</v>
      </c>
      <c r="AC125" s="49">
        <v>0.110000138</v>
      </c>
      <c r="AD125" s="48">
        <v>16.249607585972221</v>
      </c>
      <c r="AE125" s="48">
        <v>16.249607585972221</v>
      </c>
      <c r="AG125" s="55">
        <f t="shared" si="67"/>
        <v>0</v>
      </c>
      <c r="AH125" s="50">
        <v>0</v>
      </c>
      <c r="AI125" s="39">
        <v>0</v>
      </c>
      <c r="AJ125" s="39">
        <v>0</v>
      </c>
      <c r="AK125" s="39">
        <v>0</v>
      </c>
      <c r="AL125" s="39">
        <v>0</v>
      </c>
      <c r="AM125" s="40">
        <v>0</v>
      </c>
      <c r="AN125" s="40">
        <v>0</v>
      </c>
      <c r="AO125" s="41">
        <v>0</v>
      </c>
      <c r="AP125" s="39">
        <f>AVERAGE(AV125,AK125,AN125)</f>
        <v>0.43748475520588243</v>
      </c>
      <c r="AQ125" s="40">
        <v>0</v>
      </c>
      <c r="AR125" s="40">
        <v>0</v>
      </c>
      <c r="AS125" s="41">
        <v>0</v>
      </c>
      <c r="AT125" s="39">
        <f>AVERAGE(AI125,AO125,AR125)</f>
        <v>0</v>
      </c>
      <c r="AU125" s="39">
        <v>3</v>
      </c>
      <c r="AV125" s="48">
        <v>1.3124542656176472</v>
      </c>
      <c r="AW125" s="55">
        <f t="shared" si="68"/>
        <v>1</v>
      </c>
      <c r="AX125" s="48">
        <v>0</v>
      </c>
      <c r="AY125" s="48">
        <v>0.22645401296000001</v>
      </c>
      <c r="AZ125" s="48">
        <v>0.22645401296000001</v>
      </c>
      <c r="BA125" s="56">
        <v>0.18994999784888889</v>
      </c>
      <c r="BB125" s="31">
        <f t="shared" si="69"/>
        <v>0</v>
      </c>
      <c r="BC125" s="31">
        <f t="shared" si="70"/>
        <v>4.3014939274624256E-2</v>
      </c>
      <c r="BD125" s="31">
        <f t="shared" si="71"/>
        <v>4.3014939274624256E-2</v>
      </c>
      <c r="BE125" s="31">
        <v>16.292622525246845</v>
      </c>
      <c r="BF125" s="49">
        <v>1.3620027999999999E-2</v>
      </c>
      <c r="BG125" s="49">
        <v>1.3620027999999999E-2</v>
      </c>
      <c r="BH125" s="49">
        <v>8.3799999999999999E-2</v>
      </c>
      <c r="BI125" s="49">
        <v>0.123620166</v>
      </c>
      <c r="BJ125" s="49">
        <v>0.123620166</v>
      </c>
      <c r="BK125" s="16">
        <v>0</v>
      </c>
      <c r="BL125" s="50">
        <v>10.1</v>
      </c>
      <c r="BM125" s="16">
        <v>12</v>
      </c>
      <c r="BN125" s="50">
        <v>1.3448981936754145</v>
      </c>
      <c r="BO125" s="9"/>
      <c r="BP125" s="9">
        <v>0.79400000000000004</v>
      </c>
      <c r="BQ125" s="53">
        <v>0.79900059300000004</v>
      </c>
      <c r="BR125" s="6">
        <v>135</v>
      </c>
      <c r="BS125" s="11">
        <v>160</v>
      </c>
      <c r="BT125" s="48">
        <v>50.032373309001898</v>
      </c>
      <c r="BU125" s="56">
        <v>1.0289999999999999</v>
      </c>
      <c r="BV125" s="16">
        <v>258</v>
      </c>
      <c r="BW125" s="16">
        <v>241</v>
      </c>
      <c r="BX125" s="16">
        <v>250</v>
      </c>
      <c r="BY125" s="16">
        <v>241</v>
      </c>
      <c r="BZ125" s="16">
        <v>225</v>
      </c>
      <c r="CA125" s="16">
        <v>233</v>
      </c>
      <c r="CB125" s="16">
        <v>225</v>
      </c>
      <c r="CC125" s="16">
        <v>210</v>
      </c>
      <c r="CD125" s="16">
        <v>217</v>
      </c>
      <c r="CE125" s="16">
        <v>209</v>
      </c>
      <c r="CF125" s="16">
        <v>195</v>
      </c>
      <c r="CG125" s="16">
        <v>202</v>
      </c>
      <c r="CH125" s="16">
        <v>200</v>
      </c>
      <c r="CI125" s="16">
        <v>187</v>
      </c>
      <c r="CJ125" s="16">
        <v>194</v>
      </c>
      <c r="CK125" s="49">
        <v>0.93500000000000005</v>
      </c>
      <c r="CL125" s="54">
        <v>0.98731507664720408</v>
      </c>
      <c r="CM125" s="56">
        <v>1.0276787254845574</v>
      </c>
      <c r="CN125" s="56">
        <v>1.0071102833307677</v>
      </c>
      <c r="CO125" s="6">
        <v>970</v>
      </c>
      <c r="CP125" s="14">
        <v>970</v>
      </c>
      <c r="CQ125" s="14">
        <v>830</v>
      </c>
      <c r="CR125" s="4">
        <v>162.9</v>
      </c>
      <c r="CS125" s="7">
        <v>8.1999999999999993</v>
      </c>
      <c r="CT125" s="6">
        <v>70</v>
      </c>
      <c r="CU125" s="6">
        <v>49</v>
      </c>
      <c r="CV125" s="9">
        <v>0.5046177730713246</v>
      </c>
      <c r="CW125" s="13">
        <v>3.2</v>
      </c>
      <c r="CX125" s="13">
        <v>8.42</v>
      </c>
      <c r="CY125" s="9">
        <v>0.38004750593824232</v>
      </c>
      <c r="CZ125" s="34">
        <v>23</v>
      </c>
      <c r="DA125" s="9">
        <v>0.114</v>
      </c>
      <c r="DB125" s="13">
        <v>10.199999999999999</v>
      </c>
      <c r="DC125" s="13">
        <v>38.106999999999999</v>
      </c>
      <c r="DD125" s="13">
        <v>68.903229999999994</v>
      </c>
      <c r="DE125" s="9">
        <v>0.55305099630307608</v>
      </c>
      <c r="DF125" s="16">
        <v>0</v>
      </c>
      <c r="DG125" s="16">
        <v>0</v>
      </c>
      <c r="DH125" s="16">
        <v>0</v>
      </c>
      <c r="DI125" s="16">
        <v>0</v>
      </c>
      <c r="DJ125" s="16">
        <v>0</v>
      </c>
      <c r="DK125" s="16">
        <v>0</v>
      </c>
      <c r="DL125" s="16">
        <v>0</v>
      </c>
      <c r="DM125" s="16">
        <v>0</v>
      </c>
      <c r="DN125" s="16">
        <v>0</v>
      </c>
      <c r="DO125" s="16">
        <v>0</v>
      </c>
      <c r="DP125" s="16">
        <v>0</v>
      </c>
      <c r="DQ125" s="16">
        <v>1</v>
      </c>
      <c r="DR125" s="16">
        <v>0</v>
      </c>
      <c r="DS125" s="16">
        <v>0</v>
      </c>
      <c r="DT125" s="16">
        <v>0</v>
      </c>
      <c r="DU125" s="16">
        <v>0</v>
      </c>
      <c r="DV125" s="16">
        <v>0</v>
      </c>
      <c r="DW125" s="16">
        <v>0</v>
      </c>
      <c r="DX125" s="16">
        <v>0</v>
      </c>
      <c r="DY125" s="16">
        <v>0</v>
      </c>
      <c r="DZ125" s="3" t="s">
        <v>400</v>
      </c>
      <c r="EA125" s="3" t="s">
        <v>400</v>
      </c>
      <c r="EB125" s="50">
        <v>8.9226084594594592</v>
      </c>
      <c r="EC125" s="55">
        <v>8922608.4594594594</v>
      </c>
      <c r="ED125" s="55">
        <v>11832846</v>
      </c>
      <c r="EE125" s="57">
        <v>5992185.9996664133</v>
      </c>
      <c r="EF125" s="57">
        <v>5840660.0003335867</v>
      </c>
      <c r="EG125" s="55">
        <v>2746278.2681034487</v>
      </c>
      <c r="EH125" s="21">
        <v>165400</v>
      </c>
      <c r="EI125" s="57">
        <v>79061.2</v>
      </c>
      <c r="EJ125" s="57">
        <v>86338.8</v>
      </c>
      <c r="EK125" s="59">
        <v>1.4</v>
      </c>
      <c r="EL125" s="60">
        <v>0.47799999999999998</v>
      </c>
      <c r="EM125" s="56">
        <v>0.52200000000000002</v>
      </c>
      <c r="EN125" s="30">
        <f t="shared" si="72"/>
        <v>0.66919999999999991</v>
      </c>
      <c r="EO125" s="30">
        <f t="shared" si="73"/>
        <v>0.73080000000000001</v>
      </c>
      <c r="EP125" s="57">
        <f t="shared" si="74"/>
        <v>5913124.7996664131</v>
      </c>
      <c r="EQ125" s="57">
        <f t="shared" si="74"/>
        <v>5754321.2003335869</v>
      </c>
      <c r="ER125" s="56">
        <f t="shared" si="75"/>
        <v>1.0275972775596225</v>
      </c>
      <c r="ES125" s="31">
        <v>1</v>
      </c>
      <c r="ET125" s="31">
        <v>90</v>
      </c>
      <c r="EU125" s="18">
        <v>92.5</v>
      </c>
      <c r="EV125" s="55">
        <v>1</v>
      </c>
      <c r="EW125" s="55">
        <v>1</v>
      </c>
      <c r="EX125" s="55">
        <v>1</v>
      </c>
      <c r="EY125" s="55">
        <v>0</v>
      </c>
      <c r="EZ125" s="31">
        <v>0</v>
      </c>
      <c r="FA125" s="31">
        <v>0</v>
      </c>
      <c r="FB125" s="31">
        <v>0</v>
      </c>
      <c r="FC125" s="31">
        <v>9</v>
      </c>
      <c r="FD125" s="31">
        <v>0</v>
      </c>
      <c r="FE125" s="61">
        <v>0.83299999999999996</v>
      </c>
      <c r="FF125" s="16">
        <v>1</v>
      </c>
      <c r="FG125" s="16">
        <v>1000</v>
      </c>
      <c r="FH125" s="50">
        <v>112.07484947295121</v>
      </c>
      <c r="FI125" s="48">
        <f t="shared" si="60"/>
        <v>4.7191669469484863</v>
      </c>
      <c r="FJ125" s="27">
        <v>0.32565846420806571</v>
      </c>
      <c r="FK125" s="27">
        <v>0.18815220802044036</v>
      </c>
      <c r="FL125" s="31">
        <v>5</v>
      </c>
      <c r="FM125" s="30">
        <v>1</v>
      </c>
      <c r="FN125" s="30">
        <v>0</v>
      </c>
      <c r="FO125" s="31">
        <v>5</v>
      </c>
      <c r="FP125" s="31">
        <v>0.1</v>
      </c>
      <c r="FQ125" s="48">
        <v>-0.60552511804036191</v>
      </c>
      <c r="FR125" s="48">
        <v>0.1904664956094112</v>
      </c>
      <c r="FS125" s="48">
        <v>0.36457930963233992</v>
      </c>
      <c r="FT125" s="48">
        <v>0.63460134868262663</v>
      </c>
      <c r="FU125" s="48">
        <v>0.15445484878089125</v>
      </c>
      <c r="FV125" s="31">
        <v>2.1573188350555559</v>
      </c>
      <c r="FW125" s="30">
        <v>0.4586406927368421</v>
      </c>
      <c r="FX125" s="31">
        <v>11.237296239833334</v>
      </c>
      <c r="FY125" s="31">
        <v>14.222075521111114</v>
      </c>
      <c r="FZ125" s="31">
        <v>14.222075521111114</v>
      </c>
      <c r="GA125" s="31">
        <v>1.0645816666666667E-3</v>
      </c>
      <c r="GB125" s="31">
        <v>10.021585174555558</v>
      </c>
      <c r="GC125" s="31">
        <v>35.307973557777778</v>
      </c>
      <c r="GD125" s="31">
        <v>13.616637951</v>
      </c>
      <c r="GE125" s="31">
        <v>48.92461150877778</v>
      </c>
      <c r="GF125" s="31">
        <v>6.9580951971885954</v>
      </c>
      <c r="GG125" s="31">
        <v>47.325268289999997</v>
      </c>
      <c r="GH125" s="21">
        <v>108.7</v>
      </c>
      <c r="GI125" s="44">
        <v>-0.46902882256770317</v>
      </c>
    </row>
    <row r="126" spans="1:191" ht="14" customHeight="1" x14ac:dyDescent="0.15">
      <c r="A126" s="16" t="s">
        <v>583</v>
      </c>
      <c r="B126" s="21" t="s">
        <v>716</v>
      </c>
      <c r="C126" s="33">
        <v>1.4594594594594594</v>
      </c>
      <c r="D126" s="20">
        <v>1</v>
      </c>
      <c r="E126" s="20">
        <v>1</v>
      </c>
      <c r="F126" s="20">
        <v>1</v>
      </c>
      <c r="G126" s="20">
        <v>1</v>
      </c>
      <c r="H126" s="31"/>
      <c r="I126" s="31"/>
      <c r="J126" s="31"/>
      <c r="K126" s="31"/>
      <c r="L126" s="31"/>
      <c r="M126" s="31"/>
      <c r="N126" s="31">
        <v>3.7</v>
      </c>
      <c r="O126" s="21">
        <v>32</v>
      </c>
      <c r="P126" s="55">
        <v>4157.0202165999999</v>
      </c>
      <c r="Q126" s="57">
        <v>4123.7430451999999</v>
      </c>
      <c r="R126" s="57">
        <v>13123.613436</v>
      </c>
      <c r="S126" s="57">
        <v>19553.376185000001</v>
      </c>
      <c r="T126" s="57">
        <v>13780.04759</v>
      </c>
      <c r="U126" s="57">
        <v>20831.87744</v>
      </c>
      <c r="V126" s="55">
        <v>12436.419719231582</v>
      </c>
      <c r="W126" s="50">
        <v>2.7933878296576489</v>
      </c>
      <c r="X126" s="31">
        <v>4.758225539104517</v>
      </c>
      <c r="Y126" s="17">
        <v>28.911111111111111</v>
      </c>
      <c r="Z126" s="31">
        <v>8.3071168331875</v>
      </c>
      <c r="AA126" s="26"/>
      <c r="AD126" s="48">
        <v>2.2711266221935484</v>
      </c>
      <c r="AE126" s="48">
        <v>2.2711266221935484</v>
      </c>
      <c r="AF126" s="55">
        <v>8.3333333333333329E-2</v>
      </c>
      <c r="AG126" s="55">
        <f t="shared" si="67"/>
        <v>83.333333333333329</v>
      </c>
      <c r="AH126" s="50">
        <v>2.2678406260486942E-4</v>
      </c>
      <c r="AI126" s="39">
        <v>0</v>
      </c>
      <c r="AJ126" s="39">
        <v>0</v>
      </c>
      <c r="AK126" s="39">
        <v>0</v>
      </c>
      <c r="AL126" s="39">
        <v>0</v>
      </c>
      <c r="AM126" s="40">
        <v>0</v>
      </c>
      <c r="AN126" s="40">
        <v>0</v>
      </c>
      <c r="AO126" s="41">
        <v>0</v>
      </c>
      <c r="AP126" s="39">
        <f>AVERAGE(AV126,AK126,AN126)</f>
        <v>9.7939839618518529E-2</v>
      </c>
      <c r="AQ126" s="40">
        <v>0</v>
      </c>
      <c r="AR126" s="40">
        <v>0</v>
      </c>
      <c r="AS126" s="41">
        <v>0</v>
      </c>
      <c r="AT126" s="39">
        <f>AVERAGE(AI126,AO126,AR126)</f>
        <v>0</v>
      </c>
      <c r="AU126" s="39">
        <v>3</v>
      </c>
      <c r="AV126" s="48">
        <v>0.29381951885555557</v>
      </c>
      <c r="AW126" s="55">
        <f t="shared" si="68"/>
        <v>0</v>
      </c>
      <c r="AX126" s="48">
        <v>0.29381951885555557</v>
      </c>
      <c r="AY126" s="48">
        <v>0.7399396983333334</v>
      </c>
      <c r="AZ126" s="48">
        <v>1.033759217188889</v>
      </c>
      <c r="BA126" s="56">
        <v>0.82258069050277782</v>
      </c>
      <c r="BB126" s="31">
        <f t="shared" si="69"/>
        <v>0.24169026270339686</v>
      </c>
      <c r="BC126" s="31">
        <f t="shared" si="70"/>
        <v>0.60866010798545056</v>
      </c>
      <c r="BD126" s="31">
        <f t="shared" si="71"/>
        <v>0.85035037068884733</v>
      </c>
      <c r="BE126" s="31">
        <v>3.1214769928823958</v>
      </c>
      <c r="BH126" s="49">
        <v>3.3599999999999998E-2</v>
      </c>
      <c r="BK126" s="16">
        <v>0</v>
      </c>
      <c r="BL126" s="50">
        <v>10.7</v>
      </c>
      <c r="BM126" s="16">
        <v>13.299999999999999</v>
      </c>
      <c r="BN126" s="50">
        <v>36.194736391737159</v>
      </c>
      <c r="BO126" s="9">
        <v>0.53100000000000003</v>
      </c>
      <c r="BP126" s="9">
        <v>0.39500000000000002</v>
      </c>
      <c r="BQ126" s="53">
        <v>0.39499959699999998</v>
      </c>
      <c r="BR126" s="6">
        <v>35</v>
      </c>
      <c r="BS126" s="11">
        <v>33</v>
      </c>
      <c r="BT126" s="48">
        <v>51.033467456234284</v>
      </c>
      <c r="BU126" s="56">
        <v>1.06</v>
      </c>
      <c r="BV126" s="16">
        <v>13</v>
      </c>
      <c r="BW126" s="16">
        <v>9</v>
      </c>
      <c r="BX126" s="16">
        <v>11</v>
      </c>
      <c r="BY126" s="16">
        <v>11</v>
      </c>
      <c r="BZ126" s="16">
        <v>10</v>
      </c>
      <c r="CA126" s="16">
        <v>11</v>
      </c>
      <c r="CB126" s="16">
        <v>8</v>
      </c>
      <c r="CC126" s="16">
        <v>6</v>
      </c>
      <c r="CD126" s="16">
        <v>7</v>
      </c>
      <c r="CE126" s="16">
        <v>7</v>
      </c>
      <c r="CF126" s="16">
        <v>6</v>
      </c>
      <c r="CG126" s="16">
        <v>6</v>
      </c>
      <c r="CH126" s="16">
        <v>7</v>
      </c>
      <c r="CI126" s="16">
        <v>7</v>
      </c>
      <c r="CJ126" s="16">
        <v>7</v>
      </c>
      <c r="CK126" s="49">
        <v>1</v>
      </c>
      <c r="CL126" s="54">
        <v>1</v>
      </c>
      <c r="CM126" s="56">
        <v>1.0612703521667901</v>
      </c>
      <c r="CN126" s="56">
        <v>1.0137039118647417</v>
      </c>
      <c r="CO126" s="6">
        <v>8</v>
      </c>
      <c r="CP126" s="14">
        <v>8</v>
      </c>
      <c r="CQ126" s="14">
        <v>8</v>
      </c>
      <c r="CR126" s="4">
        <v>11.5</v>
      </c>
      <c r="CS126" s="7"/>
      <c r="CT126" s="6"/>
      <c r="CU126" s="6">
        <v>100</v>
      </c>
      <c r="CV126" s="9">
        <v>1.0254167551842108</v>
      </c>
      <c r="CW126" s="13">
        <v>64.400000000000006</v>
      </c>
      <c r="CX126" s="13">
        <v>73.48</v>
      </c>
      <c r="CY126" s="9">
        <v>0.87642896026129558</v>
      </c>
      <c r="CZ126" s="34">
        <v>15</v>
      </c>
      <c r="DA126" s="9">
        <v>9.5000000000000001E-2</v>
      </c>
      <c r="DB126" s="13">
        <v>8.6999999999999993</v>
      </c>
      <c r="DC126" s="13">
        <v>41.347929999999998</v>
      </c>
      <c r="DD126" s="13">
        <v>77.736350000000002</v>
      </c>
      <c r="DE126" s="9">
        <v>0.53189955535602063</v>
      </c>
      <c r="DF126" s="16">
        <v>0</v>
      </c>
      <c r="DG126" s="16">
        <v>0</v>
      </c>
      <c r="DH126" s="16">
        <v>0</v>
      </c>
      <c r="DI126" s="16">
        <v>0</v>
      </c>
      <c r="DJ126" s="16">
        <v>0</v>
      </c>
      <c r="DK126" s="16">
        <v>0</v>
      </c>
      <c r="DL126" s="16">
        <v>0</v>
      </c>
      <c r="DM126" s="16">
        <v>0</v>
      </c>
      <c r="DN126" s="16">
        <v>1</v>
      </c>
      <c r="DO126" s="16">
        <v>0</v>
      </c>
      <c r="DP126" s="16">
        <v>0</v>
      </c>
      <c r="DQ126" s="16">
        <v>0</v>
      </c>
      <c r="DR126" s="16">
        <v>0</v>
      </c>
      <c r="DS126" s="16">
        <v>0</v>
      </c>
      <c r="DT126" s="16">
        <v>0</v>
      </c>
      <c r="DU126" s="16">
        <v>0</v>
      </c>
      <c r="DV126" s="16">
        <v>1</v>
      </c>
      <c r="DW126" s="16">
        <v>0</v>
      </c>
      <c r="DX126" s="16">
        <v>0</v>
      </c>
      <c r="DY126" s="16">
        <v>0</v>
      </c>
      <c r="DZ126" s="3" t="s">
        <v>399</v>
      </c>
      <c r="EA126" s="3" t="s">
        <v>62</v>
      </c>
      <c r="EB126" s="50">
        <v>0.3674567444297297</v>
      </c>
      <c r="EC126" s="55">
        <v>367456.7444297297</v>
      </c>
      <c r="ED126" s="55">
        <v>403500</v>
      </c>
      <c r="EE126" s="57">
        <v>202986.86303565002</v>
      </c>
      <c r="EF126" s="57">
        <v>200513.13696434998</v>
      </c>
      <c r="EG126" s="55">
        <v>143969.83582758621</v>
      </c>
      <c r="EH126" s="21">
        <v>11700</v>
      </c>
      <c r="EI126" s="57">
        <v>6037.2</v>
      </c>
      <c r="EJ126" s="57">
        <v>5662.8</v>
      </c>
      <c r="EK126" s="59">
        <v>2.9</v>
      </c>
      <c r="EL126" s="60">
        <v>0.51600000000000001</v>
      </c>
      <c r="EM126" s="56">
        <v>0.48399999999999999</v>
      </c>
      <c r="EN126" s="30">
        <f t="shared" si="72"/>
        <v>1.4964</v>
      </c>
      <c r="EO126" s="30">
        <f t="shared" si="73"/>
        <v>1.4036</v>
      </c>
      <c r="EP126" s="57">
        <f t="shared" si="74"/>
        <v>196949.66303565001</v>
      </c>
      <c r="EQ126" s="57">
        <f t="shared" si="74"/>
        <v>194850.33696434999</v>
      </c>
      <c r="ER126" s="56">
        <f t="shared" si="75"/>
        <v>1.0107740438328527</v>
      </c>
      <c r="ES126" s="31">
        <v>98</v>
      </c>
      <c r="ET126" s="31">
        <v>0</v>
      </c>
      <c r="EU126" s="18">
        <v>0.2</v>
      </c>
      <c r="EV126" s="55">
        <v>0</v>
      </c>
      <c r="EW126" s="55">
        <v>0</v>
      </c>
      <c r="EX126" s="55">
        <v>0</v>
      </c>
      <c r="EY126" s="55">
        <v>0</v>
      </c>
      <c r="EZ126" s="31">
        <v>0</v>
      </c>
      <c r="FA126" s="31">
        <v>0</v>
      </c>
      <c r="FB126" s="31">
        <v>0</v>
      </c>
      <c r="FC126" s="31">
        <v>0</v>
      </c>
      <c r="FD126" s="31">
        <v>0</v>
      </c>
      <c r="FE126" s="61">
        <v>6.6999999999999948E-2</v>
      </c>
      <c r="FF126" s="16">
        <v>0</v>
      </c>
      <c r="FG126" s="16">
        <v>0</v>
      </c>
      <c r="FH126" s="50">
        <v>0.1</v>
      </c>
      <c r="FI126" s="48">
        <f t="shared" si="60"/>
        <v>-2.3025850929940455</v>
      </c>
      <c r="FJ126" s="27">
        <v>1.3814498975085223</v>
      </c>
      <c r="FK126" s="27">
        <v>1.3000811100488627</v>
      </c>
      <c r="FL126" s="31">
        <v>0.1</v>
      </c>
      <c r="FM126" s="30">
        <v>0</v>
      </c>
      <c r="FN126" s="30">
        <v>0</v>
      </c>
      <c r="FO126" s="31">
        <v>0.1</v>
      </c>
      <c r="FP126" s="31">
        <v>0.1</v>
      </c>
      <c r="FQ126" s="48">
        <v>0.80265502616216045</v>
      </c>
      <c r="FR126" s="48">
        <v>0.72099727080968612</v>
      </c>
      <c r="FS126" s="48">
        <v>0.7277666967310078</v>
      </c>
      <c r="FT126" s="48">
        <v>0.63460134868262663</v>
      </c>
      <c r="FU126" s="48">
        <v>0.83722029048686886</v>
      </c>
      <c r="FV126" s="31">
        <v>1.9131952222222227E-3</v>
      </c>
      <c r="FW126" s="30">
        <v>1.3343690771578947</v>
      </c>
      <c r="FX126" s="31">
        <v>19.747881085</v>
      </c>
      <c r="FY126" s="31">
        <v>26.65063189</v>
      </c>
      <c r="FZ126" s="31">
        <v>26.65063189</v>
      </c>
      <c r="GA126" s="31"/>
      <c r="GB126" s="31">
        <v>0.88477704599999984</v>
      </c>
      <c r="GC126" s="31">
        <v>33.486093213333334</v>
      </c>
      <c r="GD126" s="31">
        <v>28.741480578333334</v>
      </c>
      <c r="GE126" s="31">
        <v>62.227573791666671</v>
      </c>
      <c r="GF126" s="31">
        <v>16.5840416252952</v>
      </c>
      <c r="GG126" s="31">
        <v>79.274390240000002</v>
      </c>
      <c r="GH126" s="21">
        <v>5.5</v>
      </c>
      <c r="GI126" s="44">
        <v>0.97031060637724809</v>
      </c>
    </row>
    <row r="127" spans="1:191" ht="14" customHeight="1" x14ac:dyDescent="0.15">
      <c r="A127" s="16" t="s">
        <v>609</v>
      </c>
      <c r="B127" s="21" t="s">
        <v>717</v>
      </c>
      <c r="C127" s="33">
        <v>1</v>
      </c>
      <c r="D127" s="20">
        <v>1</v>
      </c>
      <c r="E127" s="20">
        <v>1</v>
      </c>
      <c r="F127" s="20">
        <v>1</v>
      </c>
      <c r="G127" s="20">
        <v>1</v>
      </c>
      <c r="H127" s="31"/>
      <c r="I127" s="31"/>
      <c r="J127" s="31"/>
      <c r="K127" s="31"/>
      <c r="L127" s="31"/>
      <c r="M127" s="31"/>
      <c r="N127" s="31">
        <v>1</v>
      </c>
      <c r="O127" s="21">
        <v>17</v>
      </c>
      <c r="P127" s="55">
        <v>5222.3613334000001</v>
      </c>
      <c r="Q127" s="57">
        <v>4942.1757539</v>
      </c>
      <c r="R127" s="57">
        <v>9917.3741690000006</v>
      </c>
      <c r="S127" s="57">
        <v>7283.987779</v>
      </c>
      <c r="T127" s="57"/>
      <c r="U127" s="57"/>
      <c r="V127" s="55">
        <v>7357.9332337105252</v>
      </c>
      <c r="W127" s="50"/>
      <c r="X127" s="31">
        <v>1.0782481131465309</v>
      </c>
      <c r="Y127" s="17"/>
      <c r="Z127" s="31">
        <v>22.972623062499999</v>
      </c>
      <c r="AA127" s="26"/>
      <c r="AB127" s="49">
        <v>0.35067105300000001</v>
      </c>
      <c r="AC127" s="49">
        <v>0.35067105300000001</v>
      </c>
      <c r="AD127" s="48">
        <v>38.781904868181819</v>
      </c>
      <c r="AE127" s="48">
        <v>38.781904868181819</v>
      </c>
      <c r="AG127" s="55">
        <f t="shared" si="67"/>
        <v>0</v>
      </c>
      <c r="AH127" s="50">
        <v>0</v>
      </c>
      <c r="AI127" s="39"/>
      <c r="AJ127" s="39"/>
      <c r="AK127" s="39"/>
      <c r="AL127" s="39"/>
      <c r="AM127" s="40"/>
      <c r="AN127" s="40"/>
      <c r="AO127" s="41"/>
      <c r="AP127" s="39"/>
      <c r="AQ127" s="40"/>
      <c r="AR127" s="40"/>
      <c r="AS127" s="41"/>
      <c r="AT127" s="39"/>
      <c r="AU127" s="39">
        <v>0</v>
      </c>
      <c r="AV127" s="48"/>
      <c r="AW127" s="55"/>
      <c r="AX127" s="48"/>
      <c r="AY127" s="48"/>
      <c r="AZ127" s="48"/>
      <c r="BA127" s="56"/>
      <c r="BB127" s="31">
        <f t="shared" si="69"/>
        <v>0</v>
      </c>
      <c r="BC127" s="31">
        <f t="shared" si="70"/>
        <v>0</v>
      </c>
      <c r="BD127" s="31">
        <f t="shared" si="71"/>
        <v>0</v>
      </c>
      <c r="BE127" s="31">
        <v>38.781904868181819</v>
      </c>
      <c r="BF127" s="49">
        <v>0</v>
      </c>
      <c r="BG127" s="49">
        <v>9.9999999999999995E-7</v>
      </c>
      <c r="BH127" s="49"/>
      <c r="BI127" s="49">
        <v>0.35067105300000001</v>
      </c>
      <c r="BJ127" s="49">
        <v>0.35067105300000001</v>
      </c>
      <c r="BK127" s="16">
        <v>0</v>
      </c>
      <c r="BM127" s="16"/>
      <c r="BN127" s="50">
        <v>0</v>
      </c>
      <c r="BO127" s="9"/>
      <c r="BP127" s="9"/>
      <c r="BQ127" s="53"/>
      <c r="BR127" s="6"/>
      <c r="BS127" s="11"/>
      <c r="BU127" s="56"/>
      <c r="BV127" s="16">
        <v>49</v>
      </c>
      <c r="BW127" s="16">
        <v>48</v>
      </c>
      <c r="BX127" s="16">
        <v>48</v>
      </c>
      <c r="BY127" s="16">
        <v>41</v>
      </c>
      <c r="BZ127" s="16">
        <v>40</v>
      </c>
      <c r="CA127" s="16">
        <v>41</v>
      </c>
      <c r="CB127" s="16">
        <v>39</v>
      </c>
      <c r="CC127" s="16">
        <v>38</v>
      </c>
      <c r="CD127" s="16">
        <v>39</v>
      </c>
      <c r="CE127" s="16">
        <v>37</v>
      </c>
      <c r="CF127" s="16">
        <v>36</v>
      </c>
      <c r="CG127" s="16">
        <v>37</v>
      </c>
      <c r="CH127" s="16">
        <v>36</v>
      </c>
      <c r="CI127" s="16">
        <v>35</v>
      </c>
      <c r="CJ127" s="16">
        <v>36</v>
      </c>
      <c r="CK127" s="49">
        <v>0.97222222222222221</v>
      </c>
      <c r="CL127" s="54">
        <v>0.99213876710280946</v>
      </c>
      <c r="CM127" s="56">
        <v>1.0796178343949046</v>
      </c>
      <c r="CN127" s="56">
        <v>1.0185043364269917</v>
      </c>
      <c r="CO127" s="6"/>
      <c r="CP127" s="14"/>
      <c r="CQ127" s="14"/>
      <c r="CR127" s="4"/>
      <c r="CS127" s="7"/>
      <c r="CT127" s="6">
        <v>81</v>
      </c>
      <c r="CU127" s="6">
        <v>95</v>
      </c>
      <c r="CV127" s="9"/>
      <c r="CW127" s="13"/>
      <c r="CX127" s="13"/>
      <c r="CY127" s="9"/>
      <c r="CZ127" s="34">
        <v>10</v>
      </c>
      <c r="DA127" s="9">
        <v>3.1E-2</v>
      </c>
      <c r="DB127" s="13">
        <v>3.03</v>
      </c>
      <c r="DC127" s="13"/>
      <c r="DD127" s="13"/>
      <c r="DE127" s="9"/>
      <c r="DF127" s="16">
        <v>0</v>
      </c>
      <c r="DG127" s="16">
        <v>0</v>
      </c>
      <c r="DH127" s="16">
        <v>0</v>
      </c>
      <c r="DI127" s="16">
        <v>0</v>
      </c>
      <c r="DJ127" s="16">
        <v>0</v>
      </c>
      <c r="DK127" s="16">
        <v>0</v>
      </c>
      <c r="DL127" s="16">
        <v>0</v>
      </c>
      <c r="DM127" s="16">
        <v>1</v>
      </c>
      <c r="DN127" s="16">
        <v>0</v>
      </c>
      <c r="DO127" s="16">
        <v>0</v>
      </c>
      <c r="DP127" s="16">
        <v>0</v>
      </c>
      <c r="DQ127" s="16">
        <v>0</v>
      </c>
      <c r="DR127" s="16">
        <v>1</v>
      </c>
      <c r="DS127" s="16">
        <v>0</v>
      </c>
      <c r="DT127" s="16">
        <v>0</v>
      </c>
      <c r="DU127" s="16">
        <v>0</v>
      </c>
      <c r="DV127" s="16">
        <v>0</v>
      </c>
      <c r="DW127" s="16">
        <v>0</v>
      </c>
      <c r="DX127" s="16">
        <v>0</v>
      </c>
      <c r="DY127" s="16">
        <v>0</v>
      </c>
      <c r="DZ127" s="3" t="s">
        <v>398</v>
      </c>
      <c r="EA127" s="3" t="s">
        <v>20</v>
      </c>
      <c r="EB127" s="50">
        <v>4.2495695984594593E-2</v>
      </c>
      <c r="EC127" s="55">
        <v>42495.695984594597</v>
      </c>
      <c r="ED127" s="55">
        <v>55791.663249999998</v>
      </c>
      <c r="EE127" s="57"/>
      <c r="EF127" s="57"/>
      <c r="EG127" s="55"/>
      <c r="EH127" s="21">
        <v>1700</v>
      </c>
      <c r="EI127" s="57">
        <v>697</v>
      </c>
      <c r="EJ127" s="57">
        <v>1003</v>
      </c>
      <c r="EK127" s="59">
        <v>2.9</v>
      </c>
      <c r="EL127" s="60">
        <v>0.41</v>
      </c>
      <c r="EM127" s="56">
        <v>0.59</v>
      </c>
      <c r="EN127" s="30">
        <f t="shared" si="72"/>
        <v>1.1889999999999998</v>
      </c>
      <c r="EO127" s="30">
        <f t="shared" si="73"/>
        <v>1.7109999999999999</v>
      </c>
      <c r="EP127" s="57"/>
      <c r="EQ127" s="57"/>
      <c r="ER127" s="56"/>
      <c r="ES127" s="31">
        <v>97.5</v>
      </c>
      <c r="ET127" s="31">
        <v>0</v>
      </c>
      <c r="EU127" s="18">
        <v>0.05</v>
      </c>
      <c r="EV127" s="55">
        <v>0</v>
      </c>
      <c r="EW127" s="55">
        <v>0</v>
      </c>
      <c r="EX127" s="55">
        <v>0</v>
      </c>
      <c r="EY127" s="55">
        <v>0</v>
      </c>
      <c r="EZ127" s="31">
        <v>0</v>
      </c>
      <c r="FA127" s="31">
        <v>0</v>
      </c>
      <c r="FB127" s="31">
        <v>0</v>
      </c>
      <c r="FC127" s="31">
        <v>1</v>
      </c>
      <c r="FD127" s="31">
        <v>1.5</v>
      </c>
      <c r="FE127" s="61"/>
      <c r="FF127" s="16">
        <v>0</v>
      </c>
      <c r="FG127" s="16">
        <v>0</v>
      </c>
      <c r="FH127" s="50">
        <v>0.1</v>
      </c>
      <c r="FI127" s="48">
        <f t="shared" si="60"/>
        <v>-2.3025850929940455</v>
      </c>
      <c r="FJ127" s="27">
        <v>1.1943478292717216</v>
      </c>
      <c r="FK127" s="27">
        <v>1.1923636414165482</v>
      </c>
      <c r="FL127" s="31">
        <v>0.1</v>
      </c>
      <c r="FM127" s="30">
        <v>0</v>
      </c>
      <c r="FN127" s="30">
        <v>0</v>
      </c>
      <c r="FO127" s="31">
        <v>0.1</v>
      </c>
      <c r="FP127" s="31">
        <v>0.1</v>
      </c>
      <c r="FQ127" s="48">
        <v>0.80265502616216045</v>
      </c>
      <c r="FR127" s="48">
        <v>0.72099727080968612</v>
      </c>
      <c r="FS127" s="48">
        <v>0.7277666967310078</v>
      </c>
      <c r="FT127" s="48">
        <v>0.63460134868262663</v>
      </c>
      <c r="FU127" s="48">
        <v>0.81567679676040594</v>
      </c>
      <c r="FV127" s="31"/>
      <c r="FW127" s="30"/>
      <c r="FX127" s="31"/>
      <c r="FY127" s="31"/>
      <c r="FZ127" s="31"/>
      <c r="GA127" s="31"/>
      <c r="GB127" s="31"/>
      <c r="GC127" s="31"/>
      <c r="GD127" s="31"/>
      <c r="GE127" s="31"/>
      <c r="GF127" s="31"/>
      <c r="GG127" s="31"/>
      <c r="GH127" s="21">
        <v>30.4</v>
      </c>
      <c r="GI127" s="44">
        <v>-0.48912199783692839</v>
      </c>
    </row>
    <row r="128" spans="1:191" ht="14" customHeight="1" x14ac:dyDescent="0.15">
      <c r="A128" s="16" t="s">
        <v>549</v>
      </c>
      <c r="B128" s="21" t="s">
        <v>758</v>
      </c>
      <c r="C128" s="33">
        <v>5.9054054054054053</v>
      </c>
      <c r="D128" s="20">
        <v>4.9000000000000004</v>
      </c>
      <c r="E128" s="20">
        <v>5</v>
      </c>
      <c r="F128" s="20">
        <v>5.5</v>
      </c>
      <c r="G128" s="20">
        <v>5.5</v>
      </c>
      <c r="H128" s="31">
        <v>-6.05</v>
      </c>
      <c r="I128" s="31">
        <v>-6</v>
      </c>
      <c r="J128" s="31">
        <v>-2.2000000000000002</v>
      </c>
      <c r="K128" s="31">
        <v>-1</v>
      </c>
      <c r="L128" s="31">
        <v>-3.5</v>
      </c>
      <c r="M128" s="31">
        <v>-2</v>
      </c>
      <c r="N128" s="31">
        <v>3.75</v>
      </c>
      <c r="O128" s="21">
        <v>0</v>
      </c>
      <c r="P128" s="55">
        <v>1880.0246271999999</v>
      </c>
      <c r="Q128" s="57">
        <v>1768.5292139999999</v>
      </c>
      <c r="R128" s="57">
        <v>1914.1525365</v>
      </c>
      <c r="S128" s="57">
        <v>2040.9335967</v>
      </c>
      <c r="T128" s="57">
        <v>1555.2703349999999</v>
      </c>
      <c r="U128" s="57">
        <v>1671.9013050000001</v>
      </c>
      <c r="V128" s="55">
        <v>1987.4218059605259</v>
      </c>
      <c r="W128" s="50">
        <v>0.48324458130893577</v>
      </c>
      <c r="X128" s="31">
        <v>0.75397358101104095</v>
      </c>
      <c r="Y128" s="17"/>
      <c r="Z128" s="31"/>
      <c r="AA128" s="26">
        <v>39</v>
      </c>
      <c r="AB128" s="49">
        <v>9.0775341999999995E-2</v>
      </c>
      <c r="AC128" s="49">
        <v>9.0775341999999995E-2</v>
      </c>
      <c r="AD128" s="48">
        <v>21.24299602051352</v>
      </c>
      <c r="AE128" s="48">
        <v>21.24299602051352</v>
      </c>
      <c r="AG128" s="55">
        <f t="shared" si="67"/>
        <v>0</v>
      </c>
      <c r="AH128" s="50">
        <v>0</v>
      </c>
      <c r="AI128" s="39">
        <v>0</v>
      </c>
      <c r="AJ128" s="39">
        <v>0</v>
      </c>
      <c r="AK128" s="39">
        <v>0</v>
      </c>
      <c r="AL128" s="39">
        <v>0</v>
      </c>
      <c r="AM128" s="40">
        <v>444.75814754673354</v>
      </c>
      <c r="AN128" s="40">
        <v>798.97939322722709</v>
      </c>
      <c r="AO128" s="41">
        <v>1332.2387143570195</v>
      </c>
      <c r="AP128" s="39">
        <f>AVERAGE(AV128,AK128,AN128)</f>
        <v>269.52767804794235</v>
      </c>
      <c r="AQ128" s="40">
        <v>444.75814754673354</v>
      </c>
      <c r="AR128" s="40">
        <v>798.97939322722709</v>
      </c>
      <c r="AS128" s="41">
        <v>1332.2387143570195</v>
      </c>
      <c r="AT128" s="39">
        <f>AVERAGE(AI128,AO128,AR128)</f>
        <v>710.40603586141549</v>
      </c>
      <c r="AU128" s="39">
        <v>3</v>
      </c>
      <c r="AV128" s="48">
        <v>9.6036409165999999</v>
      </c>
      <c r="AW128" s="55">
        <f>IF(AH128=0,1,0)</f>
        <v>1</v>
      </c>
      <c r="AX128" s="48">
        <v>0</v>
      </c>
      <c r="AY128" s="48">
        <v>57.764913907272721</v>
      </c>
      <c r="AZ128" s="48">
        <v>57.764913907272721</v>
      </c>
      <c r="BA128" s="56">
        <v>0.41227934199444433</v>
      </c>
      <c r="BB128" s="31">
        <f t="shared" si="69"/>
        <v>0</v>
      </c>
      <c r="BC128" s="31">
        <f t="shared" si="70"/>
        <v>23.815280696056124</v>
      </c>
      <c r="BD128" s="31">
        <f t="shared" si="71"/>
        <v>23.815280696056124</v>
      </c>
      <c r="BE128" s="31">
        <v>45.058276716569644</v>
      </c>
      <c r="BF128" s="49">
        <v>0.10889781900000001</v>
      </c>
      <c r="BG128" s="49">
        <v>0.10889781900000001</v>
      </c>
      <c r="BH128" s="49">
        <v>0.41099999999999998</v>
      </c>
      <c r="BI128" s="49">
        <v>0.19967316099999999</v>
      </c>
      <c r="BJ128" s="49">
        <v>0.19967316099999999</v>
      </c>
      <c r="BK128" s="16">
        <v>0</v>
      </c>
      <c r="BL128" s="50">
        <v>1.8</v>
      </c>
      <c r="BM128" s="16">
        <v>2.6</v>
      </c>
      <c r="BN128" s="50">
        <v>1.2542493236962484</v>
      </c>
      <c r="BO128" s="9"/>
      <c r="BP128" s="9">
        <v>0.72199999999999998</v>
      </c>
      <c r="BQ128" s="53">
        <v>0.73832114500000001</v>
      </c>
      <c r="BR128" s="6">
        <v>118</v>
      </c>
      <c r="BS128" s="11">
        <v>136</v>
      </c>
      <c r="BT128" s="48">
        <v>49.770493879134513</v>
      </c>
      <c r="BU128" s="56">
        <v>1.0780000000000001</v>
      </c>
      <c r="BV128" s="16">
        <v>136</v>
      </c>
      <c r="BW128" s="16">
        <v>122</v>
      </c>
      <c r="BX128" s="16">
        <v>129</v>
      </c>
      <c r="BY128" s="16">
        <v>132</v>
      </c>
      <c r="BZ128" s="16">
        <v>119</v>
      </c>
      <c r="CA128" s="16">
        <v>126</v>
      </c>
      <c r="CB128" s="16">
        <v>128</v>
      </c>
      <c r="CC128" s="16">
        <v>115</v>
      </c>
      <c r="CD128" s="16">
        <v>122</v>
      </c>
      <c r="CE128" s="16">
        <v>125</v>
      </c>
      <c r="CF128" s="16">
        <v>113</v>
      </c>
      <c r="CG128" s="16">
        <v>119</v>
      </c>
      <c r="CH128" s="16">
        <v>124</v>
      </c>
      <c r="CI128" s="16">
        <v>111</v>
      </c>
      <c r="CJ128" s="16">
        <v>118</v>
      </c>
      <c r="CK128" s="49">
        <v>0.89516129032258063</v>
      </c>
      <c r="CL128" s="54">
        <v>0.97702388070378177</v>
      </c>
      <c r="CM128" s="56">
        <v>1.0698244064996654</v>
      </c>
      <c r="CN128" s="56">
        <v>1.0168721256698261</v>
      </c>
      <c r="CO128" s="6">
        <v>820</v>
      </c>
      <c r="CP128" s="14">
        <v>820</v>
      </c>
      <c r="CQ128" s="14">
        <v>550</v>
      </c>
      <c r="CR128" s="4">
        <v>90</v>
      </c>
      <c r="CS128" s="7">
        <v>9.3000000000000007</v>
      </c>
      <c r="CT128" s="6">
        <v>75</v>
      </c>
      <c r="CU128" s="6">
        <v>61</v>
      </c>
      <c r="CV128" s="9">
        <v>0.75151334425452176</v>
      </c>
      <c r="CW128" s="13">
        <v>8</v>
      </c>
      <c r="CX128" s="13">
        <v>20.76</v>
      </c>
      <c r="CY128" s="9">
        <v>0.38535645472061653</v>
      </c>
      <c r="CZ128" s="34">
        <v>12</v>
      </c>
      <c r="DA128" s="9">
        <v>0.24</v>
      </c>
      <c r="DB128" s="13">
        <v>19.87</v>
      </c>
      <c r="DC128" s="13">
        <v>60.409590000000001</v>
      </c>
      <c r="DD128" s="13">
        <v>82.152450000000002</v>
      </c>
      <c r="DE128" s="9">
        <v>0.73533522128676621</v>
      </c>
      <c r="DF128" s="16">
        <v>0</v>
      </c>
      <c r="DG128" s="16">
        <v>0</v>
      </c>
      <c r="DH128" s="16">
        <v>0</v>
      </c>
      <c r="DI128" s="16">
        <v>0</v>
      </c>
      <c r="DJ128" s="16">
        <v>0</v>
      </c>
      <c r="DK128" s="16">
        <v>0</v>
      </c>
      <c r="DL128" s="16">
        <v>0</v>
      </c>
      <c r="DM128" s="16">
        <v>0</v>
      </c>
      <c r="DN128" s="16">
        <v>0</v>
      </c>
      <c r="DO128" s="16">
        <v>0</v>
      </c>
      <c r="DP128" s="16">
        <v>0</v>
      </c>
      <c r="DQ128" s="16">
        <v>1</v>
      </c>
      <c r="DR128" s="16">
        <v>0</v>
      </c>
      <c r="DS128" s="16">
        <v>0</v>
      </c>
      <c r="DT128" s="16">
        <v>0</v>
      </c>
      <c r="DU128" s="16">
        <v>0</v>
      </c>
      <c r="DV128" s="16">
        <v>0</v>
      </c>
      <c r="DW128" s="16">
        <v>0</v>
      </c>
      <c r="DX128" s="16">
        <v>1</v>
      </c>
      <c r="DY128" s="16">
        <v>0</v>
      </c>
      <c r="DZ128" s="3" t="s">
        <v>400</v>
      </c>
      <c r="EA128" s="3" t="s">
        <v>400</v>
      </c>
      <c r="EB128" s="50">
        <v>2.072953081081081</v>
      </c>
      <c r="EC128" s="55">
        <v>2072953.0810810812</v>
      </c>
      <c r="ED128" s="55">
        <v>2985224</v>
      </c>
      <c r="EE128" s="57">
        <v>1473735.9999698335</v>
      </c>
      <c r="EF128" s="57">
        <v>1511488.0000301662</v>
      </c>
      <c r="EG128" s="55">
        <v>884086.17651034496</v>
      </c>
      <c r="EH128" s="21">
        <v>66100</v>
      </c>
      <c r="EI128" s="57">
        <v>27828.100000000002</v>
      </c>
      <c r="EJ128" s="57">
        <v>38271.899999999994</v>
      </c>
      <c r="EK128" s="59">
        <v>2.2000000000000002</v>
      </c>
      <c r="EL128" s="60">
        <v>0.42100000000000004</v>
      </c>
      <c r="EM128" s="56">
        <v>0.57899999999999996</v>
      </c>
      <c r="EN128" s="30">
        <f t="shared" si="72"/>
        <v>0.92620000000000013</v>
      </c>
      <c r="EO128" s="30">
        <f t="shared" si="73"/>
        <v>1.2738</v>
      </c>
      <c r="EP128" s="57">
        <f>EE128-EI128</f>
        <v>1445907.8999698334</v>
      </c>
      <c r="EQ128" s="57">
        <f>EF128-EJ128</f>
        <v>1473216.1000301663</v>
      </c>
      <c r="ER128" s="56">
        <f>EP128/EQ128</f>
        <v>0.9814635476358331</v>
      </c>
      <c r="ES128" s="31">
        <v>0</v>
      </c>
      <c r="ET128" s="31">
        <v>100</v>
      </c>
      <c r="EU128" s="18">
        <v>99.1</v>
      </c>
      <c r="EV128" s="55">
        <v>1</v>
      </c>
      <c r="EW128" s="55">
        <v>1</v>
      </c>
      <c r="EX128" s="55">
        <v>1</v>
      </c>
      <c r="EY128" s="55">
        <v>0</v>
      </c>
      <c r="EZ128" s="31">
        <v>0</v>
      </c>
      <c r="FA128" s="31">
        <v>0</v>
      </c>
      <c r="FB128" s="31">
        <v>0</v>
      </c>
      <c r="FC128" s="31">
        <v>0</v>
      </c>
      <c r="FD128" s="31">
        <v>0</v>
      </c>
      <c r="FE128" s="61">
        <v>0.31899999999999995</v>
      </c>
      <c r="FF128" s="16">
        <v>2</v>
      </c>
      <c r="FG128" s="16">
        <v>15500</v>
      </c>
      <c r="FH128" s="50">
        <v>7477.2555835737876</v>
      </c>
      <c r="FI128" s="48">
        <f t="shared" si="60"/>
        <v>8.9196211030522932</v>
      </c>
      <c r="FJ128" s="27">
        <v>0.17089430984484366</v>
      </c>
      <c r="FK128" s="27">
        <v>-0.16024809903345313</v>
      </c>
      <c r="FL128" s="31">
        <v>4</v>
      </c>
      <c r="FM128" s="30">
        <v>1</v>
      </c>
      <c r="FN128" s="30">
        <v>0</v>
      </c>
      <c r="FO128" s="31">
        <v>4</v>
      </c>
      <c r="FP128" s="31">
        <v>0.1</v>
      </c>
      <c r="FQ128" s="48">
        <v>-1.4479069204183841</v>
      </c>
      <c r="FR128" s="48">
        <v>0.29873808238497751</v>
      </c>
      <c r="FS128" s="48">
        <v>0.43869918455043538</v>
      </c>
      <c r="FT128" s="48">
        <v>0.63460134868262663</v>
      </c>
      <c r="FU128" s="48">
        <v>-4.7223280766759565E-2</v>
      </c>
      <c r="FV128" s="31">
        <v>3.2702769500526316</v>
      </c>
      <c r="FW128" s="30">
        <v>1.9389744020526316</v>
      </c>
      <c r="FX128" s="31">
        <v>18.433811760555553</v>
      </c>
      <c r="FY128" s="31"/>
      <c r="FZ128" s="31"/>
      <c r="GA128" s="31"/>
      <c r="GB128" s="31"/>
      <c r="GC128" s="31"/>
      <c r="GD128" s="31"/>
      <c r="GE128" s="31"/>
      <c r="GF128" s="31"/>
      <c r="GG128" s="31">
        <v>56.391878050000003</v>
      </c>
      <c r="GH128" s="21">
        <v>75.5</v>
      </c>
      <c r="GI128" s="44">
        <v>-0.53783125919204966</v>
      </c>
    </row>
    <row r="129" spans="1:191" ht="14" customHeight="1" x14ac:dyDescent="0.15">
      <c r="A129" s="16" t="s">
        <v>577</v>
      </c>
      <c r="B129" s="21" t="s">
        <v>759</v>
      </c>
      <c r="C129" s="33">
        <v>1.8783783783783783</v>
      </c>
      <c r="D129" s="20">
        <v>1.4</v>
      </c>
      <c r="E129" s="20">
        <v>1.5</v>
      </c>
      <c r="F129" s="20">
        <v>1.5</v>
      </c>
      <c r="G129" s="20">
        <v>1.5</v>
      </c>
      <c r="H129" s="31">
        <v>9.6999999999999993</v>
      </c>
      <c r="I129" s="31">
        <v>9.7368421052631575</v>
      </c>
      <c r="J129" s="31">
        <v>10</v>
      </c>
      <c r="K129" s="31">
        <v>10</v>
      </c>
      <c r="L129" s="31">
        <v>10</v>
      </c>
      <c r="M129" s="31">
        <v>10</v>
      </c>
      <c r="N129" s="31">
        <v>3</v>
      </c>
      <c r="O129" s="21">
        <v>28</v>
      </c>
      <c r="P129" s="55">
        <v>4596.0925238</v>
      </c>
      <c r="Q129" s="57">
        <v>4825.1220291</v>
      </c>
      <c r="R129" s="57">
        <v>10115.535619</v>
      </c>
      <c r="S129" s="57">
        <v>18341.842571000001</v>
      </c>
      <c r="T129" s="57">
        <v>6114.5423780000001</v>
      </c>
      <c r="U129" s="57">
        <v>10157.506960000001</v>
      </c>
      <c r="V129" s="55">
        <v>10416.621588621052</v>
      </c>
      <c r="W129" s="50">
        <v>3.441516280099489</v>
      </c>
      <c r="X129" s="31">
        <v>4.1471765720430573</v>
      </c>
      <c r="Y129" s="17">
        <v>35.299999999999997</v>
      </c>
      <c r="Z129" s="31">
        <v>19.982876693125</v>
      </c>
      <c r="AA129" s="26"/>
      <c r="AB129" s="49">
        <v>1.0184983E-2</v>
      </c>
      <c r="AC129" s="49">
        <v>1.0184983E-2</v>
      </c>
      <c r="AD129" s="48">
        <v>1.9453971053636359</v>
      </c>
      <c r="AE129" s="48">
        <v>1.9453971053636359</v>
      </c>
      <c r="AG129" s="55">
        <f t="shared" si="67"/>
        <v>0</v>
      </c>
      <c r="AH129" s="50">
        <v>0</v>
      </c>
      <c r="AI129" s="39">
        <v>0</v>
      </c>
      <c r="AJ129" s="39">
        <v>0</v>
      </c>
      <c r="AK129" s="39">
        <v>0</v>
      </c>
      <c r="AL129" s="39">
        <v>0</v>
      </c>
      <c r="AM129" s="40">
        <v>0</v>
      </c>
      <c r="AN129" s="40">
        <v>0</v>
      </c>
      <c r="AO129" s="41">
        <v>0</v>
      </c>
      <c r="AP129" s="39">
        <f>AVERAGE(AV129,AK129,AN129)</f>
        <v>7.1889951435897437E-2</v>
      </c>
      <c r="AQ129" s="40">
        <v>0</v>
      </c>
      <c r="AR129" s="40">
        <v>0</v>
      </c>
      <c r="AS129" s="41">
        <v>0</v>
      </c>
      <c r="AT129" s="39">
        <f>AVERAGE(AI129,AO129,AR129)</f>
        <v>0</v>
      </c>
      <c r="AU129" s="39">
        <v>3</v>
      </c>
      <c r="AV129" s="48">
        <v>0.21566985430769231</v>
      </c>
      <c r="AW129" s="55">
        <f>IF(AH129=0,1,0)</f>
        <v>1</v>
      </c>
      <c r="AX129" s="48">
        <v>0</v>
      </c>
      <c r="AY129" s="48">
        <v>0.24550211348571435</v>
      </c>
      <c r="AZ129" s="48">
        <v>0.24550211348571435</v>
      </c>
      <c r="BA129" s="56">
        <v>0.5668010791529412</v>
      </c>
      <c r="BB129" s="31">
        <f t="shared" si="69"/>
        <v>0</v>
      </c>
      <c r="BC129" s="31">
        <f t="shared" si="70"/>
        <v>0.13915086285803074</v>
      </c>
      <c r="BD129" s="31">
        <f t="shared" si="71"/>
        <v>0.13915086285803074</v>
      </c>
      <c r="BE129" s="31">
        <v>2.0845479682216665</v>
      </c>
      <c r="BF129" s="49">
        <v>0</v>
      </c>
      <c r="BG129" s="49">
        <v>9.9999999999999995E-7</v>
      </c>
      <c r="BH129" s="49">
        <v>0.29480000000000001</v>
      </c>
      <c r="BI129" s="49">
        <v>1.0184983E-2</v>
      </c>
      <c r="BJ129" s="49">
        <v>1.0184983E-2</v>
      </c>
      <c r="BK129" s="16">
        <v>0</v>
      </c>
      <c r="BL129" s="50">
        <v>2.5</v>
      </c>
      <c r="BM129" s="16">
        <v>2.9000000000000008</v>
      </c>
      <c r="BN129" s="50">
        <v>2.7133100495690048</v>
      </c>
      <c r="BO129" s="9">
        <v>0.53800000000000003</v>
      </c>
      <c r="BP129" s="9"/>
      <c r="BQ129" s="53">
        <v>0.46600000000000003</v>
      </c>
      <c r="BR129" s="6">
        <v>46</v>
      </c>
      <c r="BS129" s="11">
        <v>72</v>
      </c>
      <c r="BT129" s="48">
        <v>50.277910930174819</v>
      </c>
      <c r="BU129" s="56">
        <v>1.042</v>
      </c>
      <c r="BV129" s="16">
        <v>27</v>
      </c>
      <c r="BW129" s="16">
        <v>20</v>
      </c>
      <c r="BX129" s="16">
        <v>23</v>
      </c>
      <c r="BY129" s="16">
        <v>24</v>
      </c>
      <c r="BZ129" s="16">
        <v>19</v>
      </c>
      <c r="CA129" s="16">
        <v>21</v>
      </c>
      <c r="CB129" s="16">
        <v>22</v>
      </c>
      <c r="CC129" s="16">
        <v>14</v>
      </c>
      <c r="CD129" s="16">
        <v>18</v>
      </c>
      <c r="CE129" s="16">
        <v>18</v>
      </c>
      <c r="CF129" s="16">
        <v>13</v>
      </c>
      <c r="CG129" s="16">
        <v>16</v>
      </c>
      <c r="CH129" s="16">
        <v>19</v>
      </c>
      <c r="CI129" s="16">
        <v>13</v>
      </c>
      <c r="CJ129" s="16">
        <v>16</v>
      </c>
      <c r="CK129" s="49">
        <v>0.68421052631578949</v>
      </c>
      <c r="CL129" s="54">
        <v>0.87111649302634364</v>
      </c>
      <c r="CM129" s="56">
        <v>1.1002407438153745</v>
      </c>
      <c r="CN129" s="56">
        <v>1.0225762516230166</v>
      </c>
      <c r="CO129" s="6">
        <v>15</v>
      </c>
      <c r="CP129" s="14">
        <v>15</v>
      </c>
      <c r="CQ129" s="14">
        <v>36</v>
      </c>
      <c r="CR129" s="4">
        <v>39.299999999999997</v>
      </c>
      <c r="CS129" s="7">
        <v>75.8</v>
      </c>
      <c r="CT129" s="6"/>
      <c r="CU129" s="6">
        <v>99</v>
      </c>
      <c r="CV129" s="9">
        <v>0.92538771928132446</v>
      </c>
      <c r="CW129" s="13">
        <v>45.2</v>
      </c>
      <c r="CX129" s="13">
        <v>52.9</v>
      </c>
      <c r="CY129" s="9">
        <v>0.85444234404536867</v>
      </c>
      <c r="CZ129" s="34">
        <v>10</v>
      </c>
      <c r="DA129" s="9">
        <v>0.20699999999999999</v>
      </c>
      <c r="DB129" s="13">
        <v>17.100000000000001</v>
      </c>
      <c r="DC129" s="13">
        <v>46.312260000000002</v>
      </c>
      <c r="DD129" s="13">
        <v>80.290989999999994</v>
      </c>
      <c r="DE129" s="9">
        <v>0.57680519321034662</v>
      </c>
      <c r="DF129" s="16">
        <v>0</v>
      </c>
      <c r="DG129" s="16">
        <v>0</v>
      </c>
      <c r="DH129" s="16">
        <v>0</v>
      </c>
      <c r="DI129" s="16">
        <v>0</v>
      </c>
      <c r="DJ129" s="16">
        <v>0</v>
      </c>
      <c r="DK129" s="16">
        <v>0</v>
      </c>
      <c r="DL129" s="16">
        <v>0</v>
      </c>
      <c r="DM129" s="16">
        <v>0</v>
      </c>
      <c r="DN129" s="16">
        <v>0</v>
      </c>
      <c r="DO129" s="16">
        <v>0</v>
      </c>
      <c r="DP129" s="16">
        <v>0</v>
      </c>
      <c r="DQ129" s="16">
        <v>1</v>
      </c>
      <c r="DR129" s="16">
        <v>0</v>
      </c>
      <c r="DS129" s="16">
        <v>0</v>
      </c>
      <c r="DT129" s="16">
        <v>0</v>
      </c>
      <c r="DU129" s="16">
        <v>0</v>
      </c>
      <c r="DV129" s="16">
        <v>1</v>
      </c>
      <c r="DW129" s="16">
        <v>0</v>
      </c>
      <c r="DX129" s="16">
        <v>0</v>
      </c>
      <c r="DY129" s="16">
        <v>0</v>
      </c>
      <c r="DZ129" s="3" t="s">
        <v>400</v>
      </c>
      <c r="EA129" s="3" t="s">
        <v>400</v>
      </c>
      <c r="EB129" s="50">
        <v>1.0688052404702701</v>
      </c>
      <c r="EC129" s="55">
        <v>1068805.2404702702</v>
      </c>
      <c r="ED129" s="55">
        <v>1243253</v>
      </c>
      <c r="EE129" s="57">
        <v>625972.91360692773</v>
      </c>
      <c r="EF129" s="57">
        <v>617280.08639307227</v>
      </c>
      <c r="EG129" s="55">
        <v>473590.53229310346</v>
      </c>
      <c r="EH129" s="21">
        <v>40800</v>
      </c>
      <c r="EI129" s="57">
        <v>25826.400000000001</v>
      </c>
      <c r="EJ129" s="57">
        <v>14973.600000000002</v>
      </c>
      <c r="EK129" s="59">
        <v>3.3</v>
      </c>
      <c r="EL129" s="60">
        <v>0.63300000000000001</v>
      </c>
      <c r="EM129" s="56">
        <v>0.36700000000000005</v>
      </c>
      <c r="EN129" s="30">
        <f t="shared" si="72"/>
        <v>2.0888999999999998</v>
      </c>
      <c r="EO129" s="30">
        <f t="shared" si="73"/>
        <v>1.2111000000000001</v>
      </c>
      <c r="EP129" s="57">
        <f>EE129-EI129</f>
        <v>600146.51360692771</v>
      </c>
      <c r="EQ129" s="57">
        <f>EF129-EJ129</f>
        <v>602306.48639307229</v>
      </c>
      <c r="ER129" s="56">
        <f>EP129/EQ129</f>
        <v>0.99641383110602111</v>
      </c>
      <c r="ES129" s="31">
        <v>32.200000000000003</v>
      </c>
      <c r="ET129" s="31">
        <v>16.600000000000001</v>
      </c>
      <c r="EU129" s="18">
        <v>16.600000000000001</v>
      </c>
      <c r="EV129" s="55">
        <v>0</v>
      </c>
      <c r="EW129" s="55">
        <v>0</v>
      </c>
      <c r="EX129" s="55">
        <v>0</v>
      </c>
      <c r="EY129" s="55">
        <v>0</v>
      </c>
      <c r="EZ129" s="31">
        <v>48</v>
      </c>
      <c r="FA129" s="31">
        <v>0</v>
      </c>
      <c r="FB129" s="31">
        <v>0</v>
      </c>
      <c r="FC129" s="31">
        <v>2.5</v>
      </c>
      <c r="FD129" s="31">
        <v>0.4</v>
      </c>
      <c r="FE129" s="61">
        <v>0.48899999999999999</v>
      </c>
      <c r="FF129" s="16">
        <v>0</v>
      </c>
      <c r="FG129" s="16">
        <v>0</v>
      </c>
      <c r="FH129" s="50">
        <v>0.1</v>
      </c>
      <c r="FI129" s="48">
        <f t="shared" si="60"/>
        <v>-2.3025850929940455</v>
      </c>
      <c r="FJ129" s="27">
        <v>0.89741324412522594</v>
      </c>
      <c r="FK129" s="27">
        <v>0.86562010525178268</v>
      </c>
      <c r="FL129" s="31">
        <v>0.1</v>
      </c>
      <c r="FM129" s="30">
        <v>0</v>
      </c>
      <c r="FN129" s="30">
        <v>0</v>
      </c>
      <c r="FO129" s="31">
        <v>0.1</v>
      </c>
      <c r="FP129" s="31">
        <v>0.1</v>
      </c>
      <c r="FQ129" s="48">
        <v>0.80265502616216045</v>
      </c>
      <c r="FR129" s="48">
        <v>0.72099727080968612</v>
      </c>
      <c r="FS129" s="48">
        <v>0.7277666967310078</v>
      </c>
      <c r="FT129" s="48">
        <v>0.63460134868262663</v>
      </c>
      <c r="FU129" s="48">
        <v>0.75032808952745289</v>
      </c>
      <c r="FV129" s="31">
        <v>0.25302845878947366</v>
      </c>
      <c r="FW129" s="30">
        <v>0.29554378100000001</v>
      </c>
      <c r="FX129" s="31">
        <v>13.996125436</v>
      </c>
      <c r="FY129" s="31">
        <v>16.779883922222222</v>
      </c>
      <c r="FZ129" s="31">
        <v>17.176809946842102</v>
      </c>
      <c r="GA129" s="31">
        <v>4.2935110894000008</v>
      </c>
      <c r="GB129" s="31">
        <v>28.565596854210526</v>
      </c>
      <c r="GC129" s="31">
        <v>33.862354241052628</v>
      </c>
      <c r="GD129" s="31">
        <v>13.300061436842107</v>
      </c>
      <c r="GE129" s="31">
        <v>47.162415677894735</v>
      </c>
      <c r="GF129" s="31">
        <v>8.1009985073316422</v>
      </c>
      <c r="GG129" s="31">
        <v>72.432195120000003</v>
      </c>
      <c r="GH129" s="21">
        <v>12.8</v>
      </c>
      <c r="GI129" s="44">
        <v>0.52574714376392095</v>
      </c>
    </row>
    <row r="130" spans="1:191" ht="14" customHeight="1" x14ac:dyDescent="0.15">
      <c r="A130" s="16" t="s">
        <v>656</v>
      </c>
      <c r="B130" s="21" t="s">
        <v>760</v>
      </c>
      <c r="C130" s="33"/>
      <c r="D130" s="20"/>
      <c r="E130" s="20"/>
      <c r="F130" s="20"/>
      <c r="G130" s="20"/>
      <c r="H130" s="31"/>
      <c r="I130" s="31"/>
      <c r="J130" s="31"/>
      <c r="K130" s="31"/>
      <c r="L130" s="31"/>
      <c r="M130" s="31"/>
      <c r="N130" s="31"/>
      <c r="O130" s="21"/>
      <c r="P130" s="55"/>
      <c r="Q130" s="57"/>
      <c r="R130" s="57"/>
      <c r="S130" s="57"/>
      <c r="T130" s="57"/>
      <c r="U130" s="57"/>
      <c r="V130" s="55"/>
      <c r="W130" s="50"/>
      <c r="X130" s="31"/>
      <c r="Y130" s="17"/>
      <c r="Z130" s="31"/>
      <c r="AA130" s="26"/>
      <c r="AD130" s="48"/>
      <c r="AE130" s="49">
        <v>1E-3</v>
      </c>
      <c r="AG130" s="55">
        <f t="shared" si="67"/>
        <v>0</v>
      </c>
      <c r="AH130" s="50">
        <v>0</v>
      </c>
      <c r="AI130" s="39"/>
      <c r="AJ130" s="39"/>
      <c r="AK130" s="39"/>
      <c r="AL130" s="39"/>
      <c r="AM130" s="40"/>
      <c r="AN130" s="40"/>
      <c r="AO130" s="41"/>
      <c r="AP130" s="39"/>
      <c r="AQ130" s="40"/>
      <c r="AR130" s="40"/>
      <c r="AS130" s="41"/>
      <c r="AT130" s="39"/>
      <c r="AU130" s="39">
        <v>0</v>
      </c>
      <c r="AV130" s="48">
        <v>0.44543586766666671</v>
      </c>
      <c r="AW130" s="55">
        <f>IF(AH130=0,1,0)</f>
        <v>1</v>
      </c>
      <c r="AX130" s="48">
        <v>0</v>
      </c>
      <c r="AY130" s="48">
        <v>0.19507315711111112</v>
      </c>
      <c r="AZ130" s="48">
        <v>0.19507315711111112</v>
      </c>
      <c r="BA130" s="56"/>
      <c r="BB130" s="31"/>
      <c r="BC130" s="31"/>
      <c r="BD130" s="31"/>
      <c r="BE130" s="31"/>
      <c r="BH130" s="49"/>
      <c r="BK130" s="16">
        <v>0</v>
      </c>
      <c r="BM130" s="16"/>
      <c r="BN130" s="50">
        <v>0</v>
      </c>
      <c r="BO130" s="9"/>
      <c r="BP130" s="9"/>
      <c r="BQ130" s="53"/>
      <c r="BR130" s="6"/>
      <c r="BS130" s="11"/>
      <c r="BT130" s="48">
        <v>48.425800706174769</v>
      </c>
      <c r="BU130" s="56">
        <v>1.016</v>
      </c>
      <c r="BV130" s="16"/>
      <c r="BW130" s="16"/>
      <c r="BX130" s="16"/>
      <c r="BY130" s="16"/>
      <c r="BZ130" s="16"/>
      <c r="CA130" s="16"/>
      <c r="CB130" s="16"/>
      <c r="CC130" s="16"/>
      <c r="CD130" s="16"/>
      <c r="CE130" s="16"/>
      <c r="CF130" s="16"/>
      <c r="CG130" s="16"/>
      <c r="CH130" s="16"/>
      <c r="CI130" s="16"/>
      <c r="CJ130" s="16"/>
      <c r="CK130" s="49"/>
      <c r="CL130" s="49"/>
      <c r="CM130" s="56">
        <v>1.1148554241602204</v>
      </c>
      <c r="CN130" s="56">
        <v>1.0254511879803117</v>
      </c>
      <c r="CO130" s="6"/>
      <c r="CP130" s="14"/>
      <c r="CQ130" s="14"/>
      <c r="CR130" s="4"/>
      <c r="CS130" s="7"/>
      <c r="CT130" s="6"/>
      <c r="CU130" s="6"/>
      <c r="CV130" s="9"/>
      <c r="CW130" s="13"/>
      <c r="CX130" s="13"/>
      <c r="CY130" s="9"/>
      <c r="CZ130" s="34"/>
      <c r="DA130" s="9"/>
      <c r="DB130" s="13"/>
      <c r="DC130" s="13"/>
      <c r="DD130" s="13"/>
      <c r="DE130" s="9"/>
      <c r="DF130" s="16">
        <v>0</v>
      </c>
      <c r="DG130" s="16">
        <v>0</v>
      </c>
      <c r="DH130" s="16">
        <v>0</v>
      </c>
      <c r="DI130" s="16">
        <v>0</v>
      </c>
      <c r="DJ130" s="16">
        <v>0</v>
      </c>
      <c r="DK130" s="16">
        <v>0</v>
      </c>
      <c r="DL130" s="16">
        <v>0</v>
      </c>
      <c r="DM130" s="16">
        <v>0</v>
      </c>
      <c r="DN130" s="16">
        <v>0</v>
      </c>
      <c r="DO130" s="16">
        <v>0</v>
      </c>
      <c r="DP130" s="16">
        <v>1</v>
      </c>
      <c r="DQ130" s="16">
        <v>1</v>
      </c>
      <c r="DR130" s="16">
        <v>0</v>
      </c>
      <c r="DS130" s="16">
        <v>0</v>
      </c>
      <c r="DT130" s="16">
        <v>0</v>
      </c>
      <c r="DU130" s="16">
        <v>0</v>
      </c>
      <c r="DV130" s="16">
        <v>0</v>
      </c>
      <c r="DW130" s="16">
        <v>0</v>
      </c>
      <c r="DX130" s="16">
        <v>0</v>
      </c>
      <c r="DY130" s="16">
        <v>0</v>
      </c>
      <c r="DZ130" s="3" t="s">
        <v>400</v>
      </c>
      <c r="EA130" s="3" t="s">
        <v>21</v>
      </c>
      <c r="EB130" s="50">
        <v>0.17617269950000003</v>
      </c>
      <c r="EC130" s="55">
        <v>176172.69950000002</v>
      </c>
      <c r="ED130" s="55">
        <v>176545.48389999999</v>
      </c>
      <c r="EE130" s="57">
        <v>87907.938831216234</v>
      </c>
      <c r="EF130" s="57">
        <v>88637.545068783758</v>
      </c>
      <c r="EG130" s="55"/>
      <c r="EH130" s="21"/>
      <c r="EI130" s="57"/>
      <c r="EJ130" s="57"/>
      <c r="EK130" s="59"/>
      <c r="EL130" s="60"/>
      <c r="EM130" s="56"/>
      <c r="EN130" s="30"/>
      <c r="EO130" s="30"/>
      <c r="EP130" s="57"/>
      <c r="EQ130" s="57"/>
      <c r="ER130" s="56"/>
      <c r="ES130" s="31">
        <v>3</v>
      </c>
      <c r="ET130" s="31">
        <v>97</v>
      </c>
      <c r="EU130" s="18">
        <v>98.4</v>
      </c>
      <c r="EV130" s="55">
        <v>1</v>
      </c>
      <c r="EW130" s="55">
        <v>1</v>
      </c>
      <c r="EX130" s="55">
        <v>0</v>
      </c>
      <c r="EY130" s="55">
        <v>0</v>
      </c>
      <c r="EZ130" s="31">
        <v>0</v>
      </c>
      <c r="FA130" s="31">
        <v>0</v>
      </c>
      <c r="FB130" s="31">
        <v>0</v>
      </c>
      <c r="FC130" s="31">
        <v>0</v>
      </c>
      <c r="FD130" s="31">
        <v>0</v>
      </c>
      <c r="FE130" s="61"/>
      <c r="FF130" s="16">
        <v>0</v>
      </c>
      <c r="FG130" s="16">
        <v>0</v>
      </c>
      <c r="FH130" s="50">
        <v>0.1</v>
      </c>
      <c r="FI130" s="48">
        <f t="shared" si="60"/>
        <v>-2.3025850929940455</v>
      </c>
      <c r="FJ130" s="27"/>
      <c r="FK130" s="27"/>
      <c r="FL130" s="31">
        <v>0.1</v>
      </c>
      <c r="FM130" s="30">
        <v>0</v>
      </c>
      <c r="FN130" s="30">
        <v>0</v>
      </c>
      <c r="FO130" s="31">
        <v>0.1</v>
      </c>
      <c r="FP130" s="31">
        <v>0.1</v>
      </c>
      <c r="FQ130" s="48">
        <v>0.80265502616216045</v>
      </c>
      <c r="FR130" s="48">
        <v>0.72099727080968612</v>
      </c>
      <c r="FS130" s="48">
        <v>0.7277666967310078</v>
      </c>
      <c r="FT130" s="48">
        <v>0.63460134868262663</v>
      </c>
      <c r="FU130" s="48">
        <v>0.72150508559637028</v>
      </c>
      <c r="FV130" s="31"/>
      <c r="FW130" s="30"/>
      <c r="FX130" s="31"/>
      <c r="FY130" s="31"/>
      <c r="FZ130" s="31"/>
      <c r="GA130" s="31"/>
      <c r="GB130" s="31"/>
      <c r="GC130" s="31"/>
      <c r="GD130" s="31"/>
      <c r="GE130" s="31"/>
      <c r="GF130" s="31"/>
      <c r="GG130" s="31">
        <v>75.689902439999997</v>
      </c>
      <c r="GH130" s="21"/>
      <c r="GI130" s="44"/>
    </row>
    <row r="131" spans="1:191" ht="14" customHeight="1" x14ac:dyDescent="0.15">
      <c r="A131" s="16" t="s">
        <v>578</v>
      </c>
      <c r="B131" s="21" t="s">
        <v>761</v>
      </c>
      <c r="C131" s="33">
        <v>3.3243243243243241</v>
      </c>
      <c r="D131" s="20">
        <v>2.4</v>
      </c>
      <c r="E131" s="20">
        <v>2.5</v>
      </c>
      <c r="F131" s="20">
        <v>2.5</v>
      </c>
      <c r="G131" s="20">
        <v>2.5</v>
      </c>
      <c r="H131" s="31">
        <v>0.875</v>
      </c>
      <c r="I131" s="31">
        <v>1.236842105263158</v>
      </c>
      <c r="J131" s="31">
        <v>8</v>
      </c>
      <c r="K131" s="31">
        <v>8</v>
      </c>
      <c r="L131" s="31">
        <v>8</v>
      </c>
      <c r="M131" s="31">
        <v>8</v>
      </c>
      <c r="N131" s="31">
        <v>3.2399999999999998</v>
      </c>
      <c r="O131" s="21">
        <v>0</v>
      </c>
      <c r="P131" s="55">
        <v>6190.1265739</v>
      </c>
      <c r="Q131" s="57">
        <v>6606.2545446000004</v>
      </c>
      <c r="R131" s="57">
        <v>8569.0528589999994</v>
      </c>
      <c r="S131" s="57">
        <v>10545.991684000001</v>
      </c>
      <c r="T131" s="57">
        <v>10120.512210000001</v>
      </c>
      <c r="U131" s="57">
        <v>12592.50368</v>
      </c>
      <c r="V131" s="55">
        <v>8799.8002198263148</v>
      </c>
      <c r="W131" s="50">
        <v>1.46758084953416</v>
      </c>
      <c r="X131" s="31">
        <v>1.5206973307756868</v>
      </c>
      <c r="Y131" s="17">
        <v>25.625</v>
      </c>
      <c r="Z131" s="31">
        <v>20.946516191538461</v>
      </c>
      <c r="AA131" s="26">
        <v>51.6</v>
      </c>
      <c r="AB131" s="49">
        <v>0</v>
      </c>
      <c r="AC131" s="49">
        <v>1E-3</v>
      </c>
      <c r="AD131" s="48">
        <v>6.1907144486486487E-2</v>
      </c>
      <c r="AE131" s="48">
        <v>6.1907144486486487E-2</v>
      </c>
      <c r="AF131" s="55">
        <v>179218.77777777778</v>
      </c>
      <c r="AG131" s="55">
        <f t="shared" si="67"/>
        <v>179218777.77777779</v>
      </c>
      <c r="AH131" s="50">
        <v>2.1766024231072518</v>
      </c>
      <c r="AI131" s="39">
        <v>4240.3648129354578</v>
      </c>
      <c r="AJ131" s="39">
        <v>3464.6321147685776</v>
      </c>
      <c r="AK131" s="39">
        <v>3415.254358679882</v>
      </c>
      <c r="AL131" s="39">
        <v>3706.7504287946394</v>
      </c>
      <c r="AM131" s="40">
        <v>112.72645115290403</v>
      </c>
      <c r="AN131" s="40">
        <v>95.112630989645538</v>
      </c>
      <c r="AO131" s="41">
        <v>109.77540360305893</v>
      </c>
      <c r="AP131" s="39">
        <f>AVERAGE(AV131,AK131,AN131)</f>
        <v>1178.6505595859596</v>
      </c>
      <c r="AQ131" s="40">
        <v>4353.0912640883616</v>
      </c>
      <c r="AR131" s="40">
        <v>3559.744745758223</v>
      </c>
      <c r="AS131" s="41">
        <v>3525.0297622829407</v>
      </c>
      <c r="AT131" s="39">
        <f>AVERAGE(AI131,AO131,AR131)</f>
        <v>2636.6283207655802</v>
      </c>
      <c r="AU131" s="39">
        <v>3</v>
      </c>
      <c r="AV131" s="48">
        <v>25.584689088351354</v>
      </c>
      <c r="AW131" s="55">
        <f>IF(AH131=0,1,0)</f>
        <v>0</v>
      </c>
      <c r="AX131" s="48">
        <v>25.584689088351354</v>
      </c>
      <c r="AY131" s="48">
        <v>5.2540601821081081</v>
      </c>
      <c r="AZ131" s="48">
        <v>30.838749270459463</v>
      </c>
      <c r="BA131" s="56">
        <v>0.19715706781578946</v>
      </c>
      <c r="BB131" s="31">
        <f t="shared" ref="BB131:BD133" si="76">AX131*$BA131</f>
        <v>5.0442022816379763</v>
      </c>
      <c r="BC131" s="31">
        <f t="shared" si="76"/>
        <v>1.0358750996321273</v>
      </c>
      <c r="BD131" s="31">
        <f t="shared" si="76"/>
        <v>6.0800773812701037</v>
      </c>
      <c r="BE131" s="31">
        <v>6.1419845257565902</v>
      </c>
      <c r="BF131" s="49">
        <v>4.5428714000000002E-2</v>
      </c>
      <c r="BG131" s="49">
        <v>4.5428714000000002E-2</v>
      </c>
      <c r="BH131" s="49">
        <v>2.41E-2</v>
      </c>
      <c r="BI131" s="49">
        <v>4.5428714000000002E-2</v>
      </c>
      <c r="BJ131" s="49">
        <v>4.5428714000000002E-2</v>
      </c>
      <c r="BK131" s="16">
        <v>0</v>
      </c>
      <c r="BL131" s="50">
        <v>108.1</v>
      </c>
      <c r="BM131" s="16">
        <v>142.9</v>
      </c>
      <c r="BN131" s="50">
        <v>1.7355128191293423</v>
      </c>
      <c r="BO131" s="9">
        <v>0.629</v>
      </c>
      <c r="BP131" s="9">
        <v>0.59599999999999997</v>
      </c>
      <c r="BQ131" s="53">
        <v>0.57606703500000001</v>
      </c>
      <c r="BR131" s="6">
        <v>68</v>
      </c>
      <c r="BS131" s="11">
        <v>56</v>
      </c>
      <c r="BT131" s="48">
        <v>50.327437964951656</v>
      </c>
      <c r="BU131" s="56">
        <v>1.05</v>
      </c>
      <c r="BV131" s="16">
        <v>49</v>
      </c>
      <c r="BW131" s="16">
        <v>41</v>
      </c>
      <c r="BX131" s="16">
        <v>45</v>
      </c>
      <c r="BY131" s="16">
        <v>41</v>
      </c>
      <c r="BZ131" s="16">
        <v>33</v>
      </c>
      <c r="CA131" s="16">
        <v>37</v>
      </c>
      <c r="CB131" s="16">
        <v>29</v>
      </c>
      <c r="CC131" s="16">
        <v>23</v>
      </c>
      <c r="CD131" s="16">
        <v>26</v>
      </c>
      <c r="CE131" s="16">
        <v>22</v>
      </c>
      <c r="CF131" s="16">
        <v>18</v>
      </c>
      <c r="CG131" s="16">
        <v>20</v>
      </c>
      <c r="CH131" s="16">
        <v>19</v>
      </c>
      <c r="CI131" s="16">
        <v>16</v>
      </c>
      <c r="CJ131" s="16">
        <v>17</v>
      </c>
      <c r="CK131" s="49">
        <v>0.84210526315789469</v>
      </c>
      <c r="CL131" s="54">
        <v>0.94163565346655298</v>
      </c>
      <c r="CM131" s="56">
        <v>1.0735384064603533</v>
      </c>
      <c r="CN131" s="56">
        <v>1.0166020111323397</v>
      </c>
      <c r="CO131" s="6">
        <v>60</v>
      </c>
      <c r="CP131" s="14">
        <v>60</v>
      </c>
      <c r="CQ131" s="14">
        <v>85</v>
      </c>
      <c r="CR131" s="4">
        <v>64.8</v>
      </c>
      <c r="CS131" s="7">
        <v>70.900000000000006</v>
      </c>
      <c r="CT131" s="6">
        <v>94</v>
      </c>
      <c r="CU131" s="6">
        <v>94</v>
      </c>
      <c r="CV131" s="9">
        <v>0.96442328751036099</v>
      </c>
      <c r="CW131" s="13">
        <v>57.7</v>
      </c>
      <c r="CX131" s="13">
        <v>63.61</v>
      </c>
      <c r="CY131" s="9">
        <v>0.90709008017607295</v>
      </c>
      <c r="CZ131" s="34">
        <v>16</v>
      </c>
      <c r="DA131" s="9">
        <v>0.33300000000000002</v>
      </c>
      <c r="DB131" s="13">
        <v>22.13</v>
      </c>
      <c r="DC131" s="13">
        <v>46.288910000000001</v>
      </c>
      <c r="DD131" s="13">
        <v>84.601979999999998</v>
      </c>
      <c r="DE131" s="9">
        <v>0.54713743106248813</v>
      </c>
      <c r="DF131" s="16">
        <v>0</v>
      </c>
      <c r="DG131" s="16">
        <v>1</v>
      </c>
      <c r="DH131" s="16">
        <v>0</v>
      </c>
      <c r="DI131" s="16">
        <v>0</v>
      </c>
      <c r="DJ131" s="16">
        <v>0</v>
      </c>
      <c r="DK131" s="16">
        <v>0</v>
      </c>
      <c r="DL131" s="16">
        <v>0</v>
      </c>
      <c r="DM131" s="16">
        <v>0</v>
      </c>
      <c r="DN131" s="16">
        <v>0</v>
      </c>
      <c r="DO131" s="16">
        <v>0</v>
      </c>
      <c r="DP131" s="16">
        <v>0</v>
      </c>
      <c r="DQ131" s="16">
        <v>0</v>
      </c>
      <c r="DR131" s="16">
        <v>0</v>
      </c>
      <c r="DS131" s="16">
        <v>0</v>
      </c>
      <c r="DT131" s="16">
        <v>0</v>
      </c>
      <c r="DU131" s="16">
        <v>0</v>
      </c>
      <c r="DV131" s="16">
        <v>0</v>
      </c>
      <c r="DW131" s="16">
        <v>0</v>
      </c>
      <c r="DX131" s="16">
        <v>0</v>
      </c>
      <c r="DY131" s="16">
        <v>0</v>
      </c>
      <c r="DZ131" s="3" t="s">
        <v>401</v>
      </c>
      <c r="EA131" s="3" t="s">
        <v>22</v>
      </c>
      <c r="EB131" s="50">
        <v>82.338775274324334</v>
      </c>
      <c r="EC131" s="55">
        <v>82338775.274324328</v>
      </c>
      <c r="ED131" s="55">
        <v>103089132.59999999</v>
      </c>
      <c r="EE131" s="57">
        <v>52219173.068572052</v>
      </c>
      <c r="EF131" s="57">
        <v>50869959.53142795</v>
      </c>
      <c r="EG131" s="55">
        <v>33729186.534137934</v>
      </c>
      <c r="EH131" s="21">
        <v>604700</v>
      </c>
      <c r="EI131" s="57">
        <v>298721.8</v>
      </c>
      <c r="EJ131" s="57">
        <v>305978.2</v>
      </c>
      <c r="EK131" s="59">
        <v>0.6</v>
      </c>
      <c r="EL131" s="60">
        <v>0.49399999999999999</v>
      </c>
      <c r="EM131" s="56">
        <v>0.50600000000000001</v>
      </c>
      <c r="EN131" s="30">
        <f t="shared" ref="EN131:EN142" si="77">EK131*EL131</f>
        <v>0.2964</v>
      </c>
      <c r="EO131" s="30">
        <f t="shared" ref="EO131:EO142" si="78">EK131*EM131</f>
        <v>0.30359999999999998</v>
      </c>
      <c r="EP131" s="57">
        <f t="shared" ref="EP131:EQ133" si="79">EE131-EI131</f>
        <v>51920451.268572055</v>
      </c>
      <c r="EQ131" s="57">
        <f t="shared" si="79"/>
        <v>50563981.331427947</v>
      </c>
      <c r="ER131" s="56">
        <f>EP131/EQ131</f>
        <v>1.0268268024278577</v>
      </c>
      <c r="ES131" s="31">
        <v>82.800000000000011</v>
      </c>
      <c r="ET131" s="31">
        <v>0</v>
      </c>
      <c r="EU131" s="18">
        <v>0.5</v>
      </c>
      <c r="EV131" s="55">
        <v>0</v>
      </c>
      <c r="EW131" s="55">
        <v>0</v>
      </c>
      <c r="EX131" s="55">
        <v>0</v>
      </c>
      <c r="EY131" s="55">
        <v>0</v>
      </c>
      <c r="EZ131" s="31">
        <v>0</v>
      </c>
      <c r="FA131" s="31">
        <v>0</v>
      </c>
      <c r="FB131" s="31">
        <v>0</v>
      </c>
      <c r="FC131" s="31">
        <v>14.099999999999998</v>
      </c>
      <c r="FD131" s="31">
        <v>3.1</v>
      </c>
      <c r="FE131" s="61">
        <v>0.21899999999999997</v>
      </c>
      <c r="FF131" s="16">
        <v>2</v>
      </c>
      <c r="FG131" s="16">
        <v>29000</v>
      </c>
      <c r="FH131" s="50">
        <v>352.20344125088121</v>
      </c>
      <c r="FI131" s="48">
        <f t="shared" si="60"/>
        <v>5.8642089667437345</v>
      </c>
      <c r="FJ131" s="27">
        <v>-0.26986418131954842</v>
      </c>
      <c r="FK131" s="27">
        <v>-0.38991623559795552</v>
      </c>
      <c r="FL131" s="31">
        <v>2</v>
      </c>
      <c r="FM131" s="30">
        <v>1</v>
      </c>
      <c r="FN131" s="30">
        <v>0</v>
      </c>
      <c r="FO131" s="31">
        <v>2</v>
      </c>
      <c r="FP131" s="31">
        <v>0.1</v>
      </c>
      <c r="FQ131" s="48">
        <v>-0.83515803976432768</v>
      </c>
      <c r="FR131" s="48">
        <v>0.51528125593611018</v>
      </c>
      <c r="FS131" s="48">
        <v>0.58693893438662637</v>
      </c>
      <c r="FT131" s="48">
        <v>0.63460134868262663</v>
      </c>
      <c r="FU131" s="48">
        <v>0.10234945272861599</v>
      </c>
      <c r="FV131" s="31">
        <v>0.53406567405000005</v>
      </c>
      <c r="FW131" s="30">
        <v>0.53422539836842109</v>
      </c>
      <c r="FX131" s="31">
        <v>10.6386318725</v>
      </c>
      <c r="FY131" s="31">
        <v>11.6552896</v>
      </c>
      <c r="FZ131" s="31">
        <v>11.094766530909091</v>
      </c>
      <c r="GA131" s="31">
        <v>2.5258111300000004E-2</v>
      </c>
      <c r="GB131" s="31">
        <v>5.3808544660909092</v>
      </c>
      <c r="GC131" s="31">
        <v>55.118437573636363</v>
      </c>
      <c r="GD131" s="31">
        <v>32.613486590000001</v>
      </c>
      <c r="GE131" s="31">
        <v>87.731924163636364</v>
      </c>
      <c r="GF131" s="31">
        <v>9.7336521590296723</v>
      </c>
      <c r="GG131" s="31">
        <v>74.446587800000003</v>
      </c>
      <c r="GH131" s="21">
        <v>17.600000000000001</v>
      </c>
      <c r="GI131" s="44">
        <v>-0.24572921239621293</v>
      </c>
    </row>
    <row r="132" spans="1:191" ht="14" customHeight="1" x14ac:dyDescent="0.15">
      <c r="A132" s="16" t="s">
        <v>687</v>
      </c>
      <c r="B132" s="21" t="s">
        <v>762</v>
      </c>
      <c r="C132" s="33">
        <v>1.1578947368421053</v>
      </c>
      <c r="D132" s="20">
        <v>1</v>
      </c>
      <c r="E132" s="20">
        <v>1</v>
      </c>
      <c r="F132" s="20">
        <v>1</v>
      </c>
      <c r="G132" s="20">
        <v>1</v>
      </c>
      <c r="H132" s="31"/>
      <c r="I132" s="31"/>
      <c r="J132" s="31"/>
      <c r="K132" s="31"/>
      <c r="L132" s="31"/>
      <c r="M132" s="31"/>
      <c r="N132" s="31">
        <v>2.2333333333333334</v>
      </c>
      <c r="O132" s="21">
        <v>18</v>
      </c>
      <c r="P132" s="55">
        <v>2132.5441967000002</v>
      </c>
      <c r="Q132" s="57">
        <v>2073.3606593999998</v>
      </c>
      <c r="R132" s="57">
        <v>2760.2517886999999</v>
      </c>
      <c r="S132" s="57">
        <v>3227.7276775999999</v>
      </c>
      <c r="T132" s="57">
        <v>2620.598238</v>
      </c>
      <c r="U132" s="57">
        <v>2971.8780729999999</v>
      </c>
      <c r="V132" s="55">
        <v>2873.5531606500008</v>
      </c>
      <c r="W132" s="50">
        <v>0.84213600865187843</v>
      </c>
      <c r="X132" s="31">
        <v>1.2612086946983216</v>
      </c>
      <c r="Y132" s="17"/>
      <c r="Z132" s="31"/>
      <c r="AA132" s="26"/>
      <c r="AB132" s="49">
        <v>0.37050443199999999</v>
      </c>
      <c r="AC132" s="49">
        <v>0.37050443199999999</v>
      </c>
      <c r="AD132" s="48">
        <v>41.393543933125009</v>
      </c>
      <c r="AE132" s="48">
        <v>41.393543933125009</v>
      </c>
      <c r="AG132" s="55">
        <f t="shared" si="67"/>
        <v>0</v>
      </c>
      <c r="AH132" s="50">
        <v>0</v>
      </c>
      <c r="AI132" s="39"/>
      <c r="AJ132" s="39"/>
      <c r="AK132" s="39"/>
      <c r="AL132" s="39"/>
      <c r="AM132" s="40"/>
      <c r="AN132" s="40"/>
      <c r="AO132" s="41"/>
      <c r="AP132" s="39"/>
      <c r="AQ132" s="40"/>
      <c r="AR132" s="40"/>
      <c r="AS132" s="41"/>
      <c r="AT132" s="39"/>
      <c r="AU132" s="39">
        <v>0</v>
      </c>
      <c r="AV132" s="48"/>
      <c r="AW132" s="55"/>
      <c r="AX132" s="48"/>
      <c r="AY132" s="48"/>
      <c r="AZ132" s="48"/>
      <c r="BA132" s="56">
        <v>3.3802816899999998E-2</v>
      </c>
      <c r="BB132" s="31">
        <f t="shared" si="76"/>
        <v>0</v>
      </c>
      <c r="BC132" s="31">
        <f t="shared" si="76"/>
        <v>0</v>
      </c>
      <c r="BD132" s="31">
        <f t="shared" si="76"/>
        <v>0</v>
      </c>
      <c r="BE132" s="31">
        <v>41.393543933125009</v>
      </c>
      <c r="BH132" s="49"/>
      <c r="BK132" s="16">
        <v>0</v>
      </c>
      <c r="BM132" s="16"/>
      <c r="BN132" s="50">
        <v>0</v>
      </c>
      <c r="BO132" s="9"/>
      <c r="BP132" s="9"/>
      <c r="BQ132" s="53"/>
      <c r="BR132" s="6"/>
      <c r="BS132" s="11">
        <v>103</v>
      </c>
      <c r="BT132" s="48">
        <v>48.797561263664754</v>
      </c>
      <c r="BU132" s="56">
        <v>1.07</v>
      </c>
      <c r="BV132" s="16">
        <v>58</v>
      </c>
      <c r="BW132" s="16">
        <v>57</v>
      </c>
      <c r="BX132" s="16">
        <v>58</v>
      </c>
      <c r="BY132" s="16">
        <v>52</v>
      </c>
      <c r="BZ132" s="16">
        <v>52</v>
      </c>
      <c r="CA132" s="16">
        <v>52</v>
      </c>
      <c r="CB132" s="16">
        <v>47</v>
      </c>
      <c r="CC132" s="16">
        <v>46</v>
      </c>
      <c r="CD132" s="16">
        <v>47</v>
      </c>
      <c r="CE132" s="16">
        <v>42</v>
      </c>
      <c r="CF132" s="16">
        <v>42</v>
      </c>
      <c r="CG132" s="16">
        <v>42</v>
      </c>
      <c r="CH132" s="16">
        <v>39</v>
      </c>
      <c r="CI132" s="16">
        <v>39</v>
      </c>
      <c r="CJ132" s="16">
        <v>39</v>
      </c>
      <c r="CK132" s="49">
        <v>1</v>
      </c>
      <c r="CL132" s="54">
        <v>1</v>
      </c>
      <c r="CM132" s="56">
        <v>1.020594568312843</v>
      </c>
      <c r="CN132" s="56">
        <v>1.0048417677888437</v>
      </c>
      <c r="CO132" s="6"/>
      <c r="CP132" s="14"/>
      <c r="CQ132" s="14"/>
      <c r="CR132" s="4">
        <v>25.4</v>
      </c>
      <c r="CS132" s="7"/>
      <c r="CT132" s="6"/>
      <c r="CU132" s="6">
        <v>88</v>
      </c>
      <c r="CV132" s="9"/>
      <c r="CW132" s="13"/>
      <c r="CX132" s="13"/>
      <c r="CY132" s="9"/>
      <c r="CZ132" s="34">
        <v>14</v>
      </c>
      <c r="DA132" s="9">
        <v>0</v>
      </c>
      <c r="DB132" s="13">
        <v>0</v>
      </c>
      <c r="DC132" s="13"/>
      <c r="DD132" s="13"/>
      <c r="DE132" s="9"/>
      <c r="DF132" s="16">
        <v>0</v>
      </c>
      <c r="DG132" s="16">
        <v>0</v>
      </c>
      <c r="DH132" s="16">
        <v>0</v>
      </c>
      <c r="DI132" s="16">
        <v>0</v>
      </c>
      <c r="DJ132" s="16">
        <v>0</v>
      </c>
      <c r="DK132" s="16">
        <v>0</v>
      </c>
      <c r="DL132" s="16">
        <v>0</v>
      </c>
      <c r="DM132" s="16">
        <v>1</v>
      </c>
      <c r="DN132" s="16">
        <v>0</v>
      </c>
      <c r="DO132" s="16">
        <v>0</v>
      </c>
      <c r="DP132" s="16">
        <v>0</v>
      </c>
      <c r="DQ132" s="16">
        <v>0</v>
      </c>
      <c r="DR132" s="16">
        <v>1</v>
      </c>
      <c r="DS132" s="16">
        <v>0</v>
      </c>
      <c r="DT132" s="16">
        <v>0</v>
      </c>
      <c r="DU132" s="16">
        <v>0</v>
      </c>
      <c r="DV132" s="16">
        <v>0</v>
      </c>
      <c r="DW132" s="16">
        <v>0</v>
      </c>
      <c r="DX132" s="16">
        <v>0</v>
      </c>
      <c r="DY132" s="16">
        <v>0</v>
      </c>
      <c r="DZ132" s="3" t="s">
        <v>398</v>
      </c>
      <c r="EA132" s="3" t="s">
        <v>23</v>
      </c>
      <c r="EB132" s="50">
        <v>9.1419108108108105E-2</v>
      </c>
      <c r="EC132" s="55">
        <v>91419.108108108107</v>
      </c>
      <c r="ED132" s="55">
        <v>109415</v>
      </c>
      <c r="EE132" s="57">
        <v>53844.000003976493</v>
      </c>
      <c r="EF132" s="57">
        <v>55570.999996023507</v>
      </c>
      <c r="EG132" s="55"/>
      <c r="EH132" s="21">
        <v>2900</v>
      </c>
      <c r="EI132" s="57">
        <v>1345.6</v>
      </c>
      <c r="EJ132" s="57">
        <v>1554.4</v>
      </c>
      <c r="EK132" s="59">
        <v>2.6</v>
      </c>
      <c r="EL132" s="60">
        <v>0.46399999999999997</v>
      </c>
      <c r="EM132" s="56">
        <v>0.53600000000000003</v>
      </c>
      <c r="EN132" s="30">
        <f t="shared" si="77"/>
        <v>1.2063999999999999</v>
      </c>
      <c r="EO132" s="30">
        <f t="shared" si="78"/>
        <v>1.3936000000000002</v>
      </c>
      <c r="EP132" s="57">
        <f t="shared" si="79"/>
        <v>52498.400003976494</v>
      </c>
      <c r="EQ132" s="57">
        <f t="shared" si="79"/>
        <v>54016.599996023506</v>
      </c>
      <c r="ER132" s="56">
        <f>EP132/EQ132</f>
        <v>0.97189382537666613</v>
      </c>
      <c r="ES132" s="31">
        <v>97</v>
      </c>
      <c r="ET132" s="31">
        <v>0</v>
      </c>
      <c r="EU132" s="18">
        <v>0.05</v>
      </c>
      <c r="EV132" s="55">
        <v>0</v>
      </c>
      <c r="EW132" s="55">
        <v>0</v>
      </c>
      <c r="EX132" s="55">
        <v>0</v>
      </c>
      <c r="EY132" s="55">
        <v>0</v>
      </c>
      <c r="EZ132" s="31">
        <v>0</v>
      </c>
      <c r="FA132" s="31">
        <v>0</v>
      </c>
      <c r="FB132" s="31">
        <v>0</v>
      </c>
      <c r="FC132" s="31">
        <v>3</v>
      </c>
      <c r="FD132" s="31">
        <v>0</v>
      </c>
      <c r="FE132" s="61"/>
      <c r="FF132" s="16">
        <v>0</v>
      </c>
      <c r="FG132" s="16">
        <v>0</v>
      </c>
      <c r="FH132" s="50">
        <v>0.1</v>
      </c>
      <c r="FI132" s="48">
        <f t="shared" si="60"/>
        <v>-2.3025850929940455</v>
      </c>
      <c r="FJ132" s="27">
        <v>0.81433305520448873</v>
      </c>
      <c r="FK132" s="27">
        <v>1.0629123697429008</v>
      </c>
      <c r="FL132" s="31">
        <v>0.1</v>
      </c>
      <c r="FM132" s="30">
        <v>0</v>
      </c>
      <c r="FN132" s="30">
        <v>0</v>
      </c>
      <c r="FO132" s="31">
        <v>0.1</v>
      </c>
      <c r="FP132" s="31">
        <v>0.1</v>
      </c>
      <c r="FQ132" s="48">
        <v>0.80265502616216045</v>
      </c>
      <c r="FR132" s="48">
        <v>0.72099727080968612</v>
      </c>
      <c r="FS132" s="48">
        <v>0.7277666967310078</v>
      </c>
      <c r="FT132" s="48">
        <v>0.63460134868262663</v>
      </c>
      <c r="FU132" s="48">
        <v>0.78978654242567647</v>
      </c>
      <c r="FV132" s="31"/>
      <c r="FW132" s="30"/>
      <c r="FX132" s="31"/>
      <c r="FY132" s="31"/>
      <c r="FZ132" s="31"/>
      <c r="GA132" s="31"/>
      <c r="GB132" s="31"/>
      <c r="GC132" s="31"/>
      <c r="GD132" s="31"/>
      <c r="GE132" s="31"/>
      <c r="GF132" s="31"/>
      <c r="GG132" s="31">
        <v>67.995487800000006</v>
      </c>
      <c r="GH132" s="21">
        <v>34.200000000000003</v>
      </c>
      <c r="GI132" s="44">
        <v>-0.31021953487619136</v>
      </c>
    </row>
    <row r="133" spans="1:191" ht="14" customHeight="1" x14ac:dyDescent="0.15">
      <c r="A133" s="16" t="s">
        <v>739</v>
      </c>
      <c r="B133" s="21" t="s">
        <v>763</v>
      </c>
      <c r="C133" s="33">
        <v>3.6842105263157894</v>
      </c>
      <c r="D133" s="20">
        <v>3.6</v>
      </c>
      <c r="E133" s="20">
        <v>3.6666666666666665</v>
      </c>
      <c r="F133" s="20">
        <v>3.75</v>
      </c>
      <c r="G133" s="20">
        <v>3.5</v>
      </c>
      <c r="H133" s="31">
        <v>7.2631578947368425</v>
      </c>
      <c r="I133" s="31">
        <v>7.2631578947368425</v>
      </c>
      <c r="J133" s="31">
        <v>8</v>
      </c>
      <c r="K133" s="31">
        <v>8</v>
      </c>
      <c r="L133" s="31">
        <v>8</v>
      </c>
      <c r="M133" s="31">
        <v>8</v>
      </c>
      <c r="N133" s="31">
        <v>2.25</v>
      </c>
      <c r="O133" s="21">
        <v>0</v>
      </c>
      <c r="P133" s="55"/>
      <c r="Q133" s="57"/>
      <c r="R133" s="57"/>
      <c r="S133" s="57">
        <v>3346.1395532000001</v>
      </c>
      <c r="T133" s="57">
        <v>4589.7525690000002</v>
      </c>
      <c r="U133" s="57">
        <v>2361.9480749999998</v>
      </c>
      <c r="V133" s="55">
        <v>2835.1689665562503</v>
      </c>
      <c r="W133" s="50">
        <v>-4.3322841741422398</v>
      </c>
      <c r="X133" s="31"/>
      <c r="Y133" s="17">
        <v>15.912500000000001</v>
      </c>
      <c r="Z133" s="31">
        <v>13.337970438062502</v>
      </c>
      <c r="AA133" s="26">
        <v>37.4</v>
      </c>
      <c r="AB133" s="49">
        <v>4.3948698000000001E-2</v>
      </c>
      <c r="AC133" s="49">
        <v>4.3948698000000001E-2</v>
      </c>
      <c r="AD133" s="48">
        <v>5.8849107956666664</v>
      </c>
      <c r="AE133" s="48">
        <v>5.8849107956666664</v>
      </c>
      <c r="AF133" s="55">
        <v>73.555555555555557</v>
      </c>
      <c r="AG133" s="55">
        <f t="shared" si="67"/>
        <v>73555.555555555562</v>
      </c>
      <c r="AH133" s="50">
        <v>1.8098106609986241E-2</v>
      </c>
      <c r="AI133" s="39"/>
      <c r="AJ133" s="39">
        <v>0</v>
      </c>
      <c r="AK133" s="39">
        <v>2.733476911832212</v>
      </c>
      <c r="AL133" s="39">
        <v>1.366738455916106</v>
      </c>
      <c r="AM133" s="40"/>
      <c r="AN133" s="40">
        <v>0</v>
      </c>
      <c r="AO133" s="41">
        <v>0</v>
      </c>
      <c r="AP133" s="39">
        <f>AVERAGE(AK133,AN133)</f>
        <v>1.366738455916106</v>
      </c>
      <c r="AQ133" s="40"/>
      <c r="AR133" s="40">
        <v>0</v>
      </c>
      <c r="AS133" s="41">
        <v>2.733476911832212</v>
      </c>
      <c r="AT133" s="39">
        <f>AVERAGE(AO133,AR133)</f>
        <v>0</v>
      </c>
      <c r="AU133" s="39">
        <v>2</v>
      </c>
      <c r="AV133" s="48">
        <v>0.52554490130769238</v>
      </c>
      <c r="AW133" s="55">
        <f>IF(AH133=0,1,0)</f>
        <v>0</v>
      </c>
      <c r="AX133" s="48">
        <v>0.52554490130769238</v>
      </c>
      <c r="AY133" s="48">
        <v>2.906975617333333</v>
      </c>
      <c r="AZ133" s="48">
        <v>3.4325205186410255</v>
      </c>
      <c r="BA133" s="56">
        <v>0.45851781077500009</v>
      </c>
      <c r="BB133" s="31">
        <f t="shared" si="76"/>
        <v>0.24097169761156659</v>
      </c>
      <c r="BC133" s="31">
        <f t="shared" si="76"/>
        <v>1.3329000960359842</v>
      </c>
      <c r="BD133" s="31">
        <f t="shared" si="76"/>
        <v>1.5738717936475508</v>
      </c>
      <c r="BE133" s="31">
        <v>7.4587825893142172</v>
      </c>
      <c r="BF133" s="49">
        <v>0</v>
      </c>
      <c r="BG133" s="49">
        <v>9.9999999999999995E-7</v>
      </c>
      <c r="BH133" s="49"/>
      <c r="BI133" s="49">
        <v>4.3948698000000001E-2</v>
      </c>
      <c r="BJ133" s="49">
        <v>4.3948698000000001E-2</v>
      </c>
      <c r="BK133" s="16">
        <v>1</v>
      </c>
      <c r="BL133" s="50">
        <v>28.5</v>
      </c>
      <c r="BM133" s="16">
        <v>33.4</v>
      </c>
      <c r="BN133" s="50">
        <v>8.2179620044741135</v>
      </c>
      <c r="BO133" s="9">
        <v>0.54700000000000004</v>
      </c>
      <c r="BP133" s="9">
        <v>0.45600000000000002</v>
      </c>
      <c r="BQ133" s="53">
        <v>0.42897279300000002</v>
      </c>
      <c r="BR133" s="6">
        <v>40</v>
      </c>
      <c r="BS133" s="11">
        <v>99</v>
      </c>
      <c r="BT133" s="48">
        <v>52.685262179466747</v>
      </c>
      <c r="BU133" s="56">
        <v>1.0609999999999999</v>
      </c>
      <c r="BV133" s="16">
        <v>45</v>
      </c>
      <c r="BW133" s="16">
        <v>28</v>
      </c>
      <c r="BX133" s="16">
        <v>37</v>
      </c>
      <c r="BY133" s="16">
        <v>37</v>
      </c>
      <c r="BZ133" s="16">
        <v>23</v>
      </c>
      <c r="CA133" s="16">
        <v>30</v>
      </c>
      <c r="CB133" s="16">
        <v>30</v>
      </c>
      <c r="CC133" s="16">
        <v>19</v>
      </c>
      <c r="CD133" s="16">
        <v>24</v>
      </c>
      <c r="CE133" s="16">
        <v>24</v>
      </c>
      <c r="CF133" s="16">
        <v>15</v>
      </c>
      <c r="CG133" s="16">
        <v>20</v>
      </c>
      <c r="CH133" s="16">
        <v>21</v>
      </c>
      <c r="CI133" s="16">
        <v>13</v>
      </c>
      <c r="CJ133" s="16">
        <v>17</v>
      </c>
      <c r="CK133" s="49">
        <v>0.61904761904761907</v>
      </c>
      <c r="CL133" s="54">
        <v>0.84248003091726509</v>
      </c>
      <c r="CM133" s="56">
        <v>1.1199552330509583</v>
      </c>
      <c r="CN133" s="56">
        <v>1.0272608997920833</v>
      </c>
      <c r="CO133" s="6">
        <v>22</v>
      </c>
      <c r="CP133" s="14">
        <v>22</v>
      </c>
      <c r="CQ133" s="14">
        <v>32</v>
      </c>
      <c r="CR133" s="4">
        <v>33.799999999999997</v>
      </c>
      <c r="CS133" s="7">
        <v>67.8</v>
      </c>
      <c r="CT133" s="6">
        <v>98</v>
      </c>
      <c r="CU133" s="6">
        <v>100</v>
      </c>
      <c r="CV133" s="9">
        <v>0.9812906344864496</v>
      </c>
      <c r="CW133" s="13">
        <v>85.8</v>
      </c>
      <c r="CX133" s="13">
        <v>92.32</v>
      </c>
      <c r="CY133" s="9">
        <v>0.92937608318890819</v>
      </c>
      <c r="CZ133" s="34">
        <v>11</v>
      </c>
      <c r="DA133" s="9">
        <v>0.30399999999999999</v>
      </c>
      <c r="DB133" s="13">
        <v>21.78</v>
      </c>
      <c r="DC133" s="13">
        <v>53.372819999999997</v>
      </c>
      <c r="DD133" s="13">
        <v>55.603000000000002</v>
      </c>
      <c r="DE133" s="9">
        <v>0.95989101307483404</v>
      </c>
      <c r="DF133" s="16">
        <v>0</v>
      </c>
      <c r="DG133" s="16">
        <v>0</v>
      </c>
      <c r="DH133" s="16">
        <v>0</v>
      </c>
      <c r="DI133" s="16">
        <v>0</v>
      </c>
      <c r="DJ133" s="16">
        <v>0</v>
      </c>
      <c r="DK133" s="16">
        <v>0</v>
      </c>
      <c r="DL133" s="16">
        <v>1</v>
      </c>
      <c r="DM133" s="16">
        <v>0</v>
      </c>
      <c r="DN133" s="16">
        <v>0</v>
      </c>
      <c r="DO133" s="16">
        <v>0</v>
      </c>
      <c r="DP133" s="16">
        <v>0</v>
      </c>
      <c r="DQ133" s="16">
        <v>0</v>
      </c>
      <c r="DR133" s="16">
        <v>0</v>
      </c>
      <c r="DS133" s="16">
        <v>1</v>
      </c>
      <c r="DT133" s="16">
        <v>0</v>
      </c>
      <c r="DU133" s="16">
        <v>1</v>
      </c>
      <c r="DV133" s="16">
        <v>0</v>
      </c>
      <c r="DW133" s="16">
        <v>0</v>
      </c>
      <c r="DX133" s="16">
        <v>0</v>
      </c>
      <c r="DY133" s="16">
        <v>0</v>
      </c>
      <c r="DZ133" s="3" t="s">
        <v>422</v>
      </c>
      <c r="EA133" s="3" t="s">
        <v>13</v>
      </c>
      <c r="EB133" s="50">
        <v>4.0642680000000002</v>
      </c>
      <c r="EC133" s="55">
        <v>4064268</v>
      </c>
      <c r="ED133" s="55">
        <v>3759329</v>
      </c>
      <c r="EE133" s="57">
        <v>1970652.9999103837</v>
      </c>
      <c r="EF133" s="57">
        <v>1788676.0000896165</v>
      </c>
      <c r="EG133" s="55">
        <v>1914943.9539310345</v>
      </c>
      <c r="EH133" s="21">
        <v>440100</v>
      </c>
      <c r="EI133" s="57">
        <v>246456.00000000003</v>
      </c>
      <c r="EJ133" s="57">
        <v>193644</v>
      </c>
      <c r="EK133" s="59">
        <v>11.7</v>
      </c>
      <c r="EL133" s="60">
        <v>0.56000000000000005</v>
      </c>
      <c r="EM133" s="56">
        <v>0.44</v>
      </c>
      <c r="EN133" s="30">
        <f t="shared" si="77"/>
        <v>6.5520000000000005</v>
      </c>
      <c r="EO133" s="30">
        <f t="shared" si="78"/>
        <v>5.1479999999999997</v>
      </c>
      <c r="EP133" s="57">
        <f t="shared" si="79"/>
        <v>1724196.9999103837</v>
      </c>
      <c r="EQ133" s="57">
        <f t="shared" si="79"/>
        <v>1595032.0000896165</v>
      </c>
      <c r="ER133" s="56">
        <f>EP133/EQ133</f>
        <v>1.0809795664372315</v>
      </c>
      <c r="ES133" s="31">
        <v>98.5</v>
      </c>
      <c r="ET133" s="31">
        <v>0</v>
      </c>
      <c r="EU133" s="18">
        <v>0.5</v>
      </c>
      <c r="EV133" s="55">
        <v>0</v>
      </c>
      <c r="EW133" s="55">
        <v>0</v>
      </c>
      <c r="EX133" s="55">
        <v>0</v>
      </c>
      <c r="EY133" s="55">
        <v>0</v>
      </c>
      <c r="EZ133" s="31">
        <v>0</v>
      </c>
      <c r="FA133" s="31">
        <v>0</v>
      </c>
      <c r="FB133" s="31">
        <v>1.5</v>
      </c>
      <c r="FC133" s="31">
        <v>0</v>
      </c>
      <c r="FD133" s="31">
        <v>0</v>
      </c>
      <c r="FE133" s="61">
        <v>0.54700000000000004</v>
      </c>
      <c r="FF133" s="16">
        <v>1</v>
      </c>
      <c r="FG133" s="16">
        <v>2000</v>
      </c>
      <c r="FH133" s="50">
        <v>492.09353320204275</v>
      </c>
      <c r="FI133" s="48">
        <f t="shared" ref="FI133:FI139" si="80">LN(FH133)</f>
        <v>6.1986688065582802</v>
      </c>
      <c r="FJ133" s="27">
        <v>-0.15946254386072239</v>
      </c>
      <c r="FK133" s="27">
        <v>-0.27600215500235392</v>
      </c>
      <c r="FL133" s="31">
        <v>4</v>
      </c>
      <c r="FM133" s="30">
        <v>1.75</v>
      </c>
      <c r="FN133" s="30">
        <v>0.75</v>
      </c>
      <c r="FO133" s="31">
        <v>7</v>
      </c>
      <c r="FP133" s="31">
        <v>3</v>
      </c>
      <c r="FQ133" s="48">
        <v>-0.90223242558440198</v>
      </c>
      <c r="FR133" s="48">
        <v>0.29873808238497751</v>
      </c>
      <c r="FS133" s="48">
        <v>0.21633955979614897</v>
      </c>
      <c r="FT133" s="48">
        <v>0.29263741857597181</v>
      </c>
      <c r="FU133" s="48">
        <v>-7.4103903965931514E-2</v>
      </c>
      <c r="FV133" s="31">
        <v>0.56948968511764708</v>
      </c>
      <c r="FW133" s="30">
        <v>0.63558355852941195</v>
      </c>
      <c r="FX133" s="31">
        <v>18.175354202105265</v>
      </c>
      <c r="FY133" s="31">
        <v>16.653135441111111</v>
      </c>
      <c r="FZ133" s="31">
        <v>16.464744566153847</v>
      </c>
      <c r="GA133" s="31"/>
      <c r="GB133" s="31">
        <v>5.1466643661538463</v>
      </c>
      <c r="GC133" s="31">
        <v>46.208415183076916</v>
      </c>
      <c r="GD133" s="31">
        <v>3.3175636377692306</v>
      </c>
      <c r="GE133" s="31">
        <v>49.525978820846149</v>
      </c>
      <c r="GF133" s="31">
        <v>8.1543259067397713</v>
      </c>
      <c r="GG133" s="31">
        <v>67.831853659999993</v>
      </c>
      <c r="GH133" s="21">
        <v>17.100000000000001</v>
      </c>
      <c r="GI133" s="44">
        <v>-0.65076415617028771</v>
      </c>
    </row>
    <row r="134" spans="1:191" ht="14" customHeight="1" x14ac:dyDescent="0.15">
      <c r="A134" s="16" t="s">
        <v>545</v>
      </c>
      <c r="B134" s="21" t="s">
        <v>764</v>
      </c>
      <c r="C134" s="33">
        <v>1.8409090909090908</v>
      </c>
      <c r="D134" s="20">
        <v>1.5</v>
      </c>
      <c r="E134" s="20">
        <v>1.5</v>
      </c>
      <c r="F134" s="20">
        <v>1.5</v>
      </c>
      <c r="G134" s="20">
        <v>1.5</v>
      </c>
      <c r="H134" s="31"/>
      <c r="I134" s="31"/>
      <c r="J134" s="31"/>
      <c r="K134" s="31"/>
      <c r="L134" s="31"/>
      <c r="M134" s="31"/>
      <c r="N134" s="31">
        <v>1.0666666666666667</v>
      </c>
      <c r="O134" s="21">
        <v>34</v>
      </c>
      <c r="P134" s="55"/>
      <c r="Q134" s="57"/>
      <c r="R134" s="57"/>
      <c r="S134" s="57"/>
      <c r="T134" s="57"/>
      <c r="U134" s="57"/>
      <c r="V134" s="55"/>
      <c r="W134" s="50"/>
      <c r="X134" s="31"/>
      <c r="Y134" s="17"/>
      <c r="Z134" s="31">
        <v>10.8172669705</v>
      </c>
      <c r="AA134" s="26"/>
      <c r="AB134" s="49">
        <v>0</v>
      </c>
      <c r="AC134" s="49">
        <v>1E-3</v>
      </c>
      <c r="AD134" s="48"/>
      <c r="AE134" s="49">
        <v>1E-3</v>
      </c>
      <c r="AG134" s="55">
        <f t="shared" si="67"/>
        <v>0</v>
      </c>
      <c r="AH134" s="50">
        <v>0</v>
      </c>
      <c r="AI134" s="39"/>
      <c r="AJ134" s="39"/>
      <c r="AK134" s="39"/>
      <c r="AL134" s="39"/>
      <c r="AM134" s="40"/>
      <c r="AN134" s="40"/>
      <c r="AO134" s="41"/>
      <c r="AP134" s="39"/>
      <c r="AQ134" s="40"/>
      <c r="AR134" s="40"/>
      <c r="AS134" s="41"/>
      <c r="AT134" s="39"/>
      <c r="AU134" s="39">
        <v>0</v>
      </c>
      <c r="AV134" s="48"/>
      <c r="AW134" s="55"/>
      <c r="AX134" s="48"/>
      <c r="AY134" s="48"/>
      <c r="AZ134" s="48"/>
      <c r="BA134" s="56"/>
      <c r="BB134" s="31"/>
      <c r="BC134" s="31"/>
      <c r="BD134" s="31"/>
      <c r="BE134" s="31"/>
      <c r="BF134" s="49">
        <v>0</v>
      </c>
      <c r="BG134" s="49">
        <v>9.9999999999999995E-7</v>
      </c>
      <c r="BH134" s="49"/>
      <c r="BI134" s="49">
        <v>0</v>
      </c>
      <c r="BJ134" s="49">
        <v>1E-3</v>
      </c>
      <c r="BK134" s="16">
        <v>0</v>
      </c>
      <c r="BM134" s="16"/>
      <c r="BN134" s="50">
        <v>0</v>
      </c>
      <c r="BO134" s="9"/>
      <c r="BP134" s="9"/>
      <c r="BQ134" s="53"/>
      <c r="BR134" s="6"/>
      <c r="BS134" s="11"/>
      <c r="BU134" s="56"/>
      <c r="BV134" s="16">
        <v>9</v>
      </c>
      <c r="BW134" s="16">
        <v>7</v>
      </c>
      <c r="BX134" s="16">
        <v>8</v>
      </c>
      <c r="BY134" s="16"/>
      <c r="BZ134" s="16"/>
      <c r="CA134" s="16"/>
      <c r="CB134" s="16">
        <v>6</v>
      </c>
      <c r="CC134" s="16">
        <v>5</v>
      </c>
      <c r="CD134" s="16">
        <v>5</v>
      </c>
      <c r="CE134" s="16"/>
      <c r="CF134" s="16"/>
      <c r="CG134" s="16"/>
      <c r="CH134" s="16">
        <v>5</v>
      </c>
      <c r="CI134" s="16">
        <v>4</v>
      </c>
      <c r="CJ134" s="16">
        <v>4</v>
      </c>
      <c r="CK134" s="49">
        <v>0.8</v>
      </c>
      <c r="CL134" s="54">
        <v>0.86135311614678611</v>
      </c>
      <c r="CM134" s="56"/>
      <c r="CN134" s="56"/>
      <c r="CO134" s="6"/>
      <c r="CP134" s="14"/>
      <c r="CQ134" s="14"/>
      <c r="CR134" s="4"/>
      <c r="CS134" s="7"/>
      <c r="CT134" s="6"/>
      <c r="CU134" s="6"/>
      <c r="CV134" s="9"/>
      <c r="CW134" s="13"/>
      <c r="CX134" s="13"/>
      <c r="CY134" s="9"/>
      <c r="CZ134" s="34">
        <v>0</v>
      </c>
      <c r="DA134" s="9">
        <f>DB134/(100-DB134)</f>
        <v>0.33333333333333331</v>
      </c>
      <c r="DB134" s="13">
        <v>25</v>
      </c>
      <c r="DC134" s="13"/>
      <c r="DD134" s="13"/>
      <c r="DE134" s="9"/>
      <c r="DF134" s="16">
        <v>0</v>
      </c>
      <c r="DG134" s="16">
        <v>0</v>
      </c>
      <c r="DH134" s="16">
        <v>0</v>
      </c>
      <c r="DI134" s="16">
        <v>0</v>
      </c>
      <c r="DJ134" s="16">
        <v>0</v>
      </c>
      <c r="DK134" s="16">
        <v>0</v>
      </c>
      <c r="DL134" s="16">
        <v>0</v>
      </c>
      <c r="DM134" s="16">
        <v>0</v>
      </c>
      <c r="DN134" s="16">
        <v>1</v>
      </c>
      <c r="DO134" s="16">
        <v>0</v>
      </c>
      <c r="DP134" s="16">
        <v>0</v>
      </c>
      <c r="DQ134" s="16">
        <v>0</v>
      </c>
      <c r="DR134" s="16">
        <v>0</v>
      </c>
      <c r="DS134" s="16">
        <v>0</v>
      </c>
      <c r="DT134" s="16">
        <v>0</v>
      </c>
      <c r="DU134" s="16">
        <v>0</v>
      </c>
      <c r="DV134" s="16">
        <v>0</v>
      </c>
      <c r="DW134" s="16">
        <v>0</v>
      </c>
      <c r="DX134" s="16">
        <v>0</v>
      </c>
      <c r="DY134" s="16">
        <v>0</v>
      </c>
      <c r="DZ134" s="3" t="s">
        <v>399</v>
      </c>
      <c r="EA134" s="3" t="s">
        <v>259</v>
      </c>
      <c r="EB134" s="50">
        <v>2.9014891891891895E-2</v>
      </c>
      <c r="EC134" s="55">
        <v>29014.891891891893</v>
      </c>
      <c r="ED134" s="55">
        <v>32453</v>
      </c>
      <c r="EE134" s="57"/>
      <c r="EF134" s="57"/>
      <c r="EG134" s="55"/>
      <c r="EH134" s="21">
        <v>22600</v>
      </c>
      <c r="EI134" s="57">
        <v>11593.800000000001</v>
      </c>
      <c r="EJ134" s="57">
        <v>11006.2</v>
      </c>
      <c r="EK134" s="59">
        <v>69.8</v>
      </c>
      <c r="EL134" s="60">
        <v>0.51300000000000001</v>
      </c>
      <c r="EM134" s="56">
        <v>0.48700000000000004</v>
      </c>
      <c r="EN134" s="30">
        <f t="shared" si="77"/>
        <v>35.807400000000001</v>
      </c>
      <c r="EO134" s="30">
        <f t="shared" si="78"/>
        <v>33.992600000000003</v>
      </c>
      <c r="EP134" s="57"/>
      <c r="EQ134" s="57"/>
      <c r="ER134" s="56"/>
      <c r="ES134" s="31">
        <v>90</v>
      </c>
      <c r="ET134" s="31">
        <v>0</v>
      </c>
      <c r="EU134" s="18">
        <v>0.4</v>
      </c>
      <c r="EV134" s="55">
        <v>0</v>
      </c>
      <c r="EW134" s="55">
        <v>0</v>
      </c>
      <c r="EX134" s="55">
        <v>0</v>
      </c>
      <c r="EY134" s="55">
        <v>0</v>
      </c>
      <c r="EZ134" s="31">
        <v>0</v>
      </c>
      <c r="FA134" s="31">
        <v>0</v>
      </c>
      <c r="FB134" s="31">
        <v>0</v>
      </c>
      <c r="FC134" s="31">
        <v>10</v>
      </c>
      <c r="FD134" s="31">
        <v>0</v>
      </c>
      <c r="FE134" s="61"/>
      <c r="FF134" s="16">
        <v>0</v>
      </c>
      <c r="FG134" s="16">
        <v>0</v>
      </c>
      <c r="FH134" s="50">
        <v>0.1</v>
      </c>
      <c r="FI134" s="48">
        <f t="shared" si="80"/>
        <v>-2.3025850929940455</v>
      </c>
      <c r="FJ134" s="27">
        <v>1.1540944694841948</v>
      </c>
      <c r="FK134" s="27">
        <v>1.0914873422128444</v>
      </c>
      <c r="FL134" s="31">
        <v>0.1</v>
      </c>
      <c r="FM134" s="30">
        <v>0</v>
      </c>
      <c r="FN134" s="30">
        <v>0</v>
      </c>
      <c r="FO134" s="31">
        <v>0.1</v>
      </c>
      <c r="FP134" s="31">
        <v>0.1</v>
      </c>
      <c r="FQ134" s="48">
        <v>0.80265502616216045</v>
      </c>
      <c r="FR134" s="48">
        <v>0.72099727080968612</v>
      </c>
      <c r="FS134" s="48">
        <v>0.7277666967310078</v>
      </c>
      <c r="FT134" s="48">
        <v>0.63460134868262663</v>
      </c>
      <c r="FU134" s="48">
        <v>0.79550153691966519</v>
      </c>
      <c r="FV134" s="31"/>
      <c r="FW134" s="30"/>
      <c r="FX134" s="31"/>
      <c r="FY134" s="31"/>
      <c r="FZ134" s="31"/>
      <c r="GA134" s="31"/>
      <c r="GB134" s="31"/>
      <c r="GC134" s="31"/>
      <c r="GD134" s="31"/>
      <c r="GE134" s="31"/>
      <c r="GF134" s="31"/>
      <c r="GG134" s="31"/>
      <c r="GH134" s="21">
        <v>3.5</v>
      </c>
      <c r="GI134" s="44"/>
    </row>
    <row r="135" spans="1:191" ht="14" customHeight="1" x14ac:dyDescent="0.15">
      <c r="A135" s="16" t="s">
        <v>587</v>
      </c>
      <c r="B135" s="21" t="s">
        <v>765</v>
      </c>
      <c r="C135" s="33">
        <v>4.5</v>
      </c>
      <c r="D135" s="20">
        <v>2</v>
      </c>
      <c r="E135" s="20">
        <v>2</v>
      </c>
      <c r="F135" s="20">
        <v>2</v>
      </c>
      <c r="G135" s="20">
        <v>2</v>
      </c>
      <c r="H135" s="31">
        <v>1</v>
      </c>
      <c r="I135" s="31">
        <v>1.4210526315789473</v>
      </c>
      <c r="J135" s="31">
        <v>10</v>
      </c>
      <c r="K135" s="31">
        <v>10</v>
      </c>
      <c r="L135" s="31">
        <v>10</v>
      </c>
      <c r="M135" s="31">
        <v>10</v>
      </c>
      <c r="N135" s="31">
        <v>6.5</v>
      </c>
      <c r="O135" s="21">
        <v>3</v>
      </c>
      <c r="P135" s="55">
        <v>1321.0600347</v>
      </c>
      <c r="Q135" s="57">
        <v>1350.2216748999999</v>
      </c>
      <c r="R135" s="57">
        <v>2799.7645441999998</v>
      </c>
      <c r="S135" s="57">
        <v>2439.320444</v>
      </c>
      <c r="T135" s="57">
        <v>2216.6213619999999</v>
      </c>
      <c r="U135" s="57">
        <v>2612.8160520000001</v>
      </c>
      <c r="V135" s="16">
        <v>1946.7294188315791</v>
      </c>
      <c r="W135" s="50">
        <v>1.1023277442730457</v>
      </c>
      <c r="X135" s="31">
        <v>1.8841028401991866</v>
      </c>
      <c r="Y135" s="17">
        <v>15.666666666666664</v>
      </c>
      <c r="Z135" s="31">
        <v>17.667473886250001</v>
      </c>
      <c r="AA135" s="26">
        <v>36.6</v>
      </c>
      <c r="AB135" s="49">
        <v>6.9051620999999994E-2</v>
      </c>
      <c r="AC135" s="49">
        <v>6.9051620999999994E-2</v>
      </c>
      <c r="AD135" s="48">
        <v>10.334893763714286</v>
      </c>
      <c r="AE135" s="48">
        <v>10.334893763714286</v>
      </c>
      <c r="AF135" s="55">
        <v>2516.2608695652175</v>
      </c>
      <c r="AG135" s="55">
        <f t="shared" si="67"/>
        <v>2516260.8695652173</v>
      </c>
      <c r="AH135" s="50">
        <v>1.2220941643192489</v>
      </c>
      <c r="AI135" s="39">
        <v>249.73941905267611</v>
      </c>
      <c r="AJ135" s="39">
        <v>128.63733289109746</v>
      </c>
      <c r="AK135" s="39">
        <v>293.83492505748734</v>
      </c>
      <c r="AL135" s="39">
        <v>224.0705590004203</v>
      </c>
      <c r="AM135" s="40">
        <v>916.09713530787872</v>
      </c>
      <c r="AN135" s="40">
        <v>666.35320990832156</v>
      </c>
      <c r="AO135" s="41">
        <v>892.53242219704464</v>
      </c>
      <c r="AP135" s="39">
        <f>AVERAGE(AV135,AK135,AN135)</f>
        <v>320.92933659535294</v>
      </c>
      <c r="AQ135" s="40">
        <v>1165.8365543605548</v>
      </c>
      <c r="AR135" s="40">
        <v>794.99054279941902</v>
      </c>
      <c r="AS135" s="41">
        <v>1186.367347254532</v>
      </c>
      <c r="AT135" s="39">
        <f>AVERAGE(AI135,AO135,AR135)</f>
        <v>645.75412801637992</v>
      </c>
      <c r="AU135" s="39">
        <v>3</v>
      </c>
      <c r="AV135" s="48">
        <v>2.5998748202499997</v>
      </c>
      <c r="AW135" s="55">
        <f>IF(AH135=0,1,0)</f>
        <v>0</v>
      </c>
      <c r="AX135" s="48">
        <v>2.5998748202499997</v>
      </c>
      <c r="AY135" s="48">
        <v>52.168945355000005</v>
      </c>
      <c r="AZ135" s="48">
        <v>54.768820175250006</v>
      </c>
      <c r="BA135" s="56">
        <v>0.46454444759999997</v>
      </c>
      <c r="BB135" s="31">
        <f t="shared" ref="BB135:BB148" si="81">AX135*$BA135</f>
        <v>1.2077574122021852</v>
      </c>
      <c r="BC135" s="31">
        <f t="shared" ref="BC135:BC148" si="82">AY135*$BA135</f>
        <v>24.234793901813063</v>
      </c>
      <c r="BD135" s="31">
        <f t="shared" ref="BD135:BD148" si="83">AZ135*$BA135</f>
        <v>25.442551314015247</v>
      </c>
      <c r="BE135" s="31">
        <v>35.777445077729531</v>
      </c>
      <c r="BF135" s="49">
        <v>2.9552366E-2</v>
      </c>
      <c r="BG135" s="49">
        <v>2.9552366E-2</v>
      </c>
      <c r="BH135" s="49"/>
      <c r="BI135" s="49">
        <v>9.8603987000000004E-2</v>
      </c>
      <c r="BJ135" s="49">
        <v>9.8603987000000004E-2</v>
      </c>
      <c r="BK135" s="16">
        <v>0</v>
      </c>
      <c r="BL135" s="50">
        <v>28.5</v>
      </c>
      <c r="BM135" s="16">
        <v>31.599999999999998</v>
      </c>
      <c r="BN135" s="50">
        <v>15.347445115720879</v>
      </c>
      <c r="BO135" s="9">
        <v>0.41</v>
      </c>
      <c r="BP135" s="9">
        <v>0.54500000000000004</v>
      </c>
      <c r="BQ135" s="53">
        <v>0.52333433799999995</v>
      </c>
      <c r="BR135" s="6">
        <v>57</v>
      </c>
      <c r="BS135" s="11">
        <v>100</v>
      </c>
      <c r="BT135" s="48">
        <v>50.182102317823698</v>
      </c>
      <c r="BU135" s="56">
        <v>1.05</v>
      </c>
      <c r="BV135" s="16">
        <v>114</v>
      </c>
      <c r="BW135" s="16">
        <v>82</v>
      </c>
      <c r="BX135" s="16">
        <v>98</v>
      </c>
      <c r="BY135" s="16">
        <v>95</v>
      </c>
      <c r="BZ135" s="16">
        <v>69</v>
      </c>
      <c r="CA135" s="16">
        <v>82</v>
      </c>
      <c r="CB135" s="16">
        <v>73</v>
      </c>
      <c r="CC135" s="16">
        <v>53</v>
      </c>
      <c r="CD135" s="16">
        <v>63</v>
      </c>
      <c r="CE135" s="16">
        <v>56</v>
      </c>
      <c r="CF135" s="16">
        <v>40</v>
      </c>
      <c r="CG135" s="16">
        <v>48</v>
      </c>
      <c r="CH135" s="16">
        <v>47</v>
      </c>
      <c r="CI135" s="16">
        <v>34</v>
      </c>
      <c r="CJ135" s="16">
        <v>41</v>
      </c>
      <c r="CK135" s="49">
        <v>0.72340425531914898</v>
      </c>
      <c r="CL135" s="54">
        <v>0.91590268462692559</v>
      </c>
      <c r="CM135" s="56">
        <v>1.0998104052186768</v>
      </c>
      <c r="CN135" s="56">
        <v>1.0230215366557396</v>
      </c>
      <c r="CO135" s="6">
        <v>46</v>
      </c>
      <c r="CP135" s="14">
        <v>46</v>
      </c>
      <c r="CQ135" s="14">
        <v>65</v>
      </c>
      <c r="CR135" s="4">
        <v>16.600000000000001</v>
      </c>
      <c r="CS135" s="7">
        <v>66</v>
      </c>
      <c r="CT135" s="6">
        <v>99</v>
      </c>
      <c r="CU135" s="6">
        <v>99</v>
      </c>
      <c r="CV135" s="9">
        <v>1.003143150339856</v>
      </c>
      <c r="CW135" s="13">
        <v>83</v>
      </c>
      <c r="CX135" s="13">
        <v>81.790000000000006</v>
      </c>
      <c r="CY135" s="9">
        <v>1.0147939845946936</v>
      </c>
      <c r="CZ135" s="34">
        <v>20</v>
      </c>
      <c r="DA135" s="9">
        <v>4.1000000000000002E-2</v>
      </c>
      <c r="DB135" s="13">
        <v>4.17</v>
      </c>
      <c r="DC135" s="13">
        <v>70.01482</v>
      </c>
      <c r="DD135" s="13">
        <v>79.464399999999998</v>
      </c>
      <c r="DE135" s="9">
        <v>0.8810841081037547</v>
      </c>
      <c r="DF135" s="16">
        <v>0</v>
      </c>
      <c r="DG135" s="16">
        <v>0</v>
      </c>
      <c r="DH135" s="16">
        <v>0</v>
      </c>
      <c r="DI135" s="16">
        <v>1</v>
      </c>
      <c r="DJ135" s="16">
        <v>0</v>
      </c>
      <c r="DK135" s="16">
        <v>0</v>
      </c>
      <c r="DL135" s="16">
        <v>0</v>
      </c>
      <c r="DM135" s="16">
        <v>0</v>
      </c>
      <c r="DN135" s="16">
        <v>0</v>
      </c>
      <c r="DO135" s="16">
        <v>0</v>
      </c>
      <c r="DP135" s="16">
        <v>0</v>
      </c>
      <c r="DQ135" s="16">
        <v>0</v>
      </c>
      <c r="DR135" s="16">
        <v>1</v>
      </c>
      <c r="DS135" s="16">
        <v>0</v>
      </c>
      <c r="DT135" s="16">
        <v>1</v>
      </c>
      <c r="DU135" s="16">
        <v>1</v>
      </c>
      <c r="DV135" s="16">
        <v>0</v>
      </c>
      <c r="DW135" s="16">
        <v>0</v>
      </c>
      <c r="DX135" s="16">
        <v>0</v>
      </c>
      <c r="DY135" s="16">
        <v>0</v>
      </c>
      <c r="DZ135" s="3" t="s">
        <v>398</v>
      </c>
      <c r="EA135" s="3" t="s">
        <v>24</v>
      </c>
      <c r="EB135" s="50">
        <v>2.0589746216216214</v>
      </c>
      <c r="EC135" s="55">
        <v>2058974.6216216215</v>
      </c>
      <c r="ED135" s="55">
        <v>2549784</v>
      </c>
      <c r="EE135" s="57">
        <v>1287358.0000470141</v>
      </c>
      <c r="EF135" s="57">
        <v>1262425.9999529857</v>
      </c>
      <c r="EG135" s="55">
        <v>1009467.1542827586</v>
      </c>
      <c r="EH135" s="21">
        <v>9100</v>
      </c>
      <c r="EI135" s="57">
        <v>4914</v>
      </c>
      <c r="EJ135" s="57">
        <v>4186</v>
      </c>
      <c r="EK135" s="59">
        <v>0.4</v>
      </c>
      <c r="EL135" s="60">
        <v>0.54</v>
      </c>
      <c r="EM135" s="56">
        <v>0.46</v>
      </c>
      <c r="EN135" s="30">
        <f t="shared" si="77"/>
        <v>0.21600000000000003</v>
      </c>
      <c r="EO135" s="30">
        <f t="shared" si="78"/>
        <v>0.18400000000000002</v>
      </c>
      <c r="EP135" s="57">
        <f t="shared" ref="EP135:EQ142" si="84">EE135-EI135</f>
        <v>1282444.0000470141</v>
      </c>
      <c r="EQ135" s="57">
        <f t="shared" si="84"/>
        <v>1258239.9999529857</v>
      </c>
      <c r="ER135" s="56">
        <f t="shared" ref="ER135:ER142" si="85">EP135/EQ135</f>
        <v>1.0192363937682261</v>
      </c>
      <c r="ES135" s="31">
        <v>0</v>
      </c>
      <c r="ET135" s="31">
        <v>4</v>
      </c>
      <c r="EU135" s="18">
        <v>5</v>
      </c>
      <c r="EV135" s="55">
        <v>0</v>
      </c>
      <c r="EW135" s="55">
        <v>0</v>
      </c>
      <c r="EX135" s="55">
        <v>0</v>
      </c>
      <c r="EY135" s="55">
        <v>0</v>
      </c>
      <c r="EZ135" s="31">
        <v>0</v>
      </c>
      <c r="FA135" s="31">
        <v>50</v>
      </c>
      <c r="FB135" s="31">
        <v>0</v>
      </c>
      <c r="FC135" s="31">
        <v>0</v>
      </c>
      <c r="FD135" s="31">
        <v>40</v>
      </c>
      <c r="FE135" s="61">
        <v>0.34899999999999998</v>
      </c>
      <c r="FF135" s="16">
        <v>0</v>
      </c>
      <c r="FG135" s="16">
        <v>0</v>
      </c>
      <c r="FH135" s="50">
        <v>0.1</v>
      </c>
      <c r="FI135" s="48">
        <f t="shared" si="80"/>
        <v>-2.3025850929940455</v>
      </c>
      <c r="FJ135" s="27">
        <v>0.71163147149710293</v>
      </c>
      <c r="FK135" s="27">
        <v>0.62118864811796426</v>
      </c>
      <c r="FL135" s="31">
        <v>3</v>
      </c>
      <c r="FM135" s="30">
        <v>2</v>
      </c>
      <c r="FN135" s="30">
        <v>1</v>
      </c>
      <c r="FO135" s="31">
        <v>6</v>
      </c>
      <c r="FP135" s="31">
        <v>3</v>
      </c>
      <c r="FQ135" s="48">
        <v>0.80265502616216045</v>
      </c>
      <c r="FR135" s="48">
        <v>0.40700966916054382</v>
      </c>
      <c r="FS135" s="48">
        <v>0.29045943471424446</v>
      </c>
      <c r="FT135" s="48">
        <v>0.29263741857597181</v>
      </c>
      <c r="FU135" s="48">
        <v>0.48279003934617692</v>
      </c>
      <c r="FV135" s="31">
        <v>2.2126798196111119</v>
      </c>
      <c r="FW135" s="30">
        <v>1.8430828335263161</v>
      </c>
      <c r="FX135" s="31">
        <v>16.642137699949998</v>
      </c>
      <c r="FY135" s="31">
        <v>20.649736955714282</v>
      </c>
      <c r="FZ135" s="31">
        <v>16.466913377666668</v>
      </c>
      <c r="GA135" s="31">
        <v>1.195553718090909</v>
      </c>
      <c r="GB135" s="31">
        <v>7.6427991255333341</v>
      </c>
      <c r="GC135" s="31">
        <v>29.075399466000004</v>
      </c>
      <c r="GD135" s="31">
        <v>22.115066324933331</v>
      </c>
      <c r="GE135" s="31">
        <v>51.190465790933331</v>
      </c>
      <c r="GF135" s="31">
        <v>8.4294896594170794</v>
      </c>
      <c r="GG135" s="31">
        <v>65.496365850000004</v>
      </c>
      <c r="GH135" s="21">
        <v>33.299999999999997</v>
      </c>
      <c r="GI135" s="44">
        <v>-0.61842263600296499</v>
      </c>
    </row>
    <row r="136" spans="1:191" ht="14" customHeight="1" x14ac:dyDescent="0.15">
      <c r="A136" s="16" t="s">
        <v>643</v>
      </c>
      <c r="B136" s="21" t="s">
        <v>766</v>
      </c>
      <c r="C136" s="33">
        <v>2.875</v>
      </c>
      <c r="D136" s="20">
        <v>2.875</v>
      </c>
      <c r="E136" s="20">
        <v>2.8333333333333335</v>
      </c>
      <c r="F136" s="20">
        <v>2.75</v>
      </c>
      <c r="G136" s="20">
        <v>2.5</v>
      </c>
      <c r="H136" s="31"/>
      <c r="I136" s="31"/>
      <c r="J136" s="31"/>
      <c r="K136" s="31"/>
      <c r="L136" s="31"/>
      <c r="M136" s="31"/>
      <c r="N136" s="31">
        <v>2.375</v>
      </c>
      <c r="O136" s="21"/>
      <c r="P136" s="55"/>
      <c r="Q136" s="57"/>
      <c r="R136" s="57">
        <v>9065.0312505000002</v>
      </c>
      <c r="S136" s="57">
        <v>5960.5911593000001</v>
      </c>
      <c r="T136" s="57"/>
      <c r="U136" s="57">
        <v>8266.1415730000008</v>
      </c>
      <c r="V136" s="55">
        <v>5537.2398178277781</v>
      </c>
      <c r="W136" s="50"/>
      <c r="X136" s="31"/>
      <c r="Y136" s="17">
        <v>20.75</v>
      </c>
      <c r="Z136" s="31">
        <v>11.798214474250001</v>
      </c>
      <c r="AA136" s="26">
        <v>36.9</v>
      </c>
      <c r="AB136" s="49">
        <v>2.005067E-2</v>
      </c>
      <c r="AC136" s="49">
        <v>2.005067E-2</v>
      </c>
      <c r="AD136" s="48">
        <v>2.9006970596666668</v>
      </c>
      <c r="AE136" s="48">
        <v>2.9006970596666668</v>
      </c>
      <c r="AG136" s="55">
        <f t="shared" si="67"/>
        <v>0</v>
      </c>
      <c r="AH136" s="50">
        <v>0</v>
      </c>
      <c r="AI136" s="39"/>
      <c r="AJ136" s="39"/>
      <c r="AK136" s="39"/>
      <c r="AL136" s="39"/>
      <c r="AM136" s="40"/>
      <c r="AN136" s="40"/>
      <c r="AO136" s="41"/>
      <c r="AP136" s="39"/>
      <c r="AQ136" s="40"/>
      <c r="AR136" s="40"/>
      <c r="AS136" s="41"/>
      <c r="AT136" s="39"/>
      <c r="AU136" s="39">
        <v>0</v>
      </c>
      <c r="AV136" s="48"/>
      <c r="AW136" s="55"/>
      <c r="AX136" s="48"/>
      <c r="AY136" s="48"/>
      <c r="AZ136" s="48"/>
      <c r="BA136" s="56">
        <v>0.39299710289000006</v>
      </c>
      <c r="BB136" s="31">
        <f t="shared" si="81"/>
        <v>0</v>
      </c>
      <c r="BC136" s="31">
        <f t="shared" si="82"/>
        <v>0</v>
      </c>
      <c r="BD136" s="31">
        <f t="shared" si="83"/>
        <v>0</v>
      </c>
      <c r="BE136" s="31">
        <v>2.9006970596666668</v>
      </c>
      <c r="BH136" s="49"/>
      <c r="BK136" s="16">
        <v>0</v>
      </c>
      <c r="BL136" s="50">
        <v>0.1</v>
      </c>
      <c r="BM136" s="16">
        <v>0.1</v>
      </c>
      <c r="BN136" s="50">
        <v>0.16717898742669429</v>
      </c>
      <c r="BO136" s="9">
        <v>0.48499999999999999</v>
      </c>
      <c r="BP136" s="9"/>
      <c r="BQ136" s="53"/>
      <c r="BR136" s="6"/>
      <c r="BS136" s="11">
        <v>49</v>
      </c>
      <c r="BT136" s="48">
        <v>50.546897348400059</v>
      </c>
      <c r="BU136" s="56">
        <v>1.08</v>
      </c>
      <c r="BV136" s="16">
        <v>14</v>
      </c>
      <c r="BW136" s="16">
        <v>14</v>
      </c>
      <c r="BX136" s="16">
        <v>14</v>
      </c>
      <c r="BY136" s="16">
        <v>15</v>
      </c>
      <c r="BZ136" s="16">
        <v>15</v>
      </c>
      <c r="CA136" s="16">
        <v>15</v>
      </c>
      <c r="CB136" s="16">
        <v>15</v>
      </c>
      <c r="CC136" s="16">
        <v>12</v>
      </c>
      <c r="CD136" s="16">
        <v>14</v>
      </c>
      <c r="CE136" s="16">
        <v>11</v>
      </c>
      <c r="CF136" s="16">
        <v>10</v>
      </c>
      <c r="CG136" s="16">
        <v>11</v>
      </c>
      <c r="CH136" s="16">
        <v>10</v>
      </c>
      <c r="CI136" s="16">
        <v>8</v>
      </c>
      <c r="CJ136" s="16">
        <v>9</v>
      </c>
      <c r="CK136" s="49">
        <v>0.8</v>
      </c>
      <c r="CL136" s="54">
        <v>0.90308998699194343</v>
      </c>
      <c r="CM136" s="56">
        <v>1.0729410197179345</v>
      </c>
      <c r="CN136" s="56">
        <v>1.0164725152212424</v>
      </c>
      <c r="CO136" s="6">
        <v>14</v>
      </c>
      <c r="CP136" s="14">
        <v>14</v>
      </c>
      <c r="CQ136" s="14">
        <v>15</v>
      </c>
      <c r="CR136" s="4">
        <v>14.7</v>
      </c>
      <c r="CS136" s="7">
        <v>39.4</v>
      </c>
      <c r="CT136" s="6">
        <v>97</v>
      </c>
      <c r="CU136" s="6">
        <v>99</v>
      </c>
      <c r="CV136" s="9"/>
      <c r="CW136" s="13">
        <v>97.54</v>
      </c>
      <c r="CX136" s="13">
        <v>98.84</v>
      </c>
      <c r="CY136" s="9">
        <v>0.98684743019020638</v>
      </c>
      <c r="CZ136" s="34">
        <v>6</v>
      </c>
      <c r="DA136" s="9">
        <v>0.125</v>
      </c>
      <c r="DB136" s="13">
        <v>11.11</v>
      </c>
      <c r="DC136" s="13"/>
      <c r="DD136" s="13"/>
      <c r="DE136" s="9"/>
      <c r="DF136" s="16">
        <v>0</v>
      </c>
      <c r="DG136" s="16">
        <v>0</v>
      </c>
      <c r="DH136" s="16">
        <v>0</v>
      </c>
      <c r="DI136" s="16">
        <v>0</v>
      </c>
      <c r="DJ136" s="16">
        <v>1</v>
      </c>
      <c r="DK136" s="16">
        <v>0</v>
      </c>
      <c r="DL136" s="16">
        <v>0</v>
      </c>
      <c r="DM136" s="16">
        <v>0</v>
      </c>
      <c r="DN136" s="16">
        <v>0</v>
      </c>
      <c r="DO136" s="16">
        <v>0</v>
      </c>
      <c r="DP136" s="16">
        <v>0</v>
      </c>
      <c r="DQ136" s="16">
        <v>0</v>
      </c>
      <c r="DR136" s="16">
        <v>0</v>
      </c>
      <c r="DS136" s="16">
        <v>1</v>
      </c>
      <c r="DT136" s="16">
        <v>1</v>
      </c>
      <c r="DU136" s="16">
        <v>1</v>
      </c>
      <c r="DV136" s="16">
        <v>0</v>
      </c>
      <c r="DW136" s="16">
        <v>0</v>
      </c>
      <c r="DX136" s="16">
        <v>0</v>
      </c>
      <c r="DY136" s="16">
        <v>0</v>
      </c>
      <c r="DZ136" s="3" t="s">
        <v>422</v>
      </c>
      <c r="EA136" s="3" t="s">
        <v>83</v>
      </c>
      <c r="EB136" s="50">
        <v>0.59816129729729728</v>
      </c>
      <c r="EC136" s="55">
        <v>598161.29729729728</v>
      </c>
      <c r="ED136" s="55">
        <v>624619</v>
      </c>
      <c r="EE136" s="57">
        <v>317052.99997359858</v>
      </c>
      <c r="EF136" s="57">
        <v>307566.00002640142</v>
      </c>
      <c r="EG136" s="55"/>
      <c r="EH136" s="21">
        <v>54600</v>
      </c>
      <c r="EI136" s="57">
        <v>33251.4</v>
      </c>
      <c r="EJ136" s="57">
        <v>21348.600000000002</v>
      </c>
      <c r="EK136" s="59">
        <v>8.6999999999999993</v>
      </c>
      <c r="EL136" s="60">
        <v>0.60899999999999999</v>
      </c>
      <c r="EM136" s="56">
        <v>0.39100000000000001</v>
      </c>
      <c r="EN136" s="30">
        <f t="shared" si="77"/>
        <v>5.2982999999999993</v>
      </c>
      <c r="EO136" s="30">
        <f t="shared" si="78"/>
        <v>3.4016999999999999</v>
      </c>
      <c r="EP136" s="57">
        <f t="shared" si="84"/>
        <v>283801.59997359855</v>
      </c>
      <c r="EQ136" s="57">
        <f t="shared" si="84"/>
        <v>286217.40002640145</v>
      </c>
      <c r="ER136" s="56">
        <f t="shared" si="85"/>
        <v>0.99155956258221878</v>
      </c>
      <c r="ES136" s="31"/>
      <c r="ET136" s="31"/>
      <c r="EU136" s="18">
        <v>17.7</v>
      </c>
      <c r="EV136" s="55">
        <v>0</v>
      </c>
      <c r="EW136" s="55">
        <v>0</v>
      </c>
      <c r="EX136" s="55">
        <v>0</v>
      </c>
      <c r="EY136" s="55">
        <v>0</v>
      </c>
      <c r="EZ136" s="31"/>
      <c r="FA136" s="31"/>
      <c r="FB136" s="31"/>
      <c r="FC136" s="31"/>
      <c r="FD136" s="31"/>
      <c r="FE136" s="61"/>
      <c r="FF136" s="16">
        <v>0</v>
      </c>
      <c r="FG136" s="16">
        <v>0</v>
      </c>
      <c r="FH136" s="50">
        <v>0.1</v>
      </c>
      <c r="FI136" s="48">
        <f t="shared" si="80"/>
        <v>-2.3025850929940455</v>
      </c>
      <c r="FJ136" s="27"/>
      <c r="FK136" s="27">
        <v>0.22372772712147135</v>
      </c>
      <c r="FL136" s="31">
        <v>0.1</v>
      </c>
      <c r="FM136" s="30">
        <v>0</v>
      </c>
      <c r="FN136" s="30">
        <v>0</v>
      </c>
      <c r="FO136" s="31">
        <v>0.1</v>
      </c>
      <c r="FP136" s="31">
        <v>0.1</v>
      </c>
      <c r="FQ136" s="48">
        <v>0.80265502616216045</v>
      </c>
      <c r="FR136" s="48">
        <v>0.72099727080968612</v>
      </c>
      <c r="FS136" s="48">
        <v>0.7277666967310078</v>
      </c>
      <c r="FT136" s="48">
        <v>0.63460134868262663</v>
      </c>
      <c r="FU136" s="48">
        <v>0.62194961390139047</v>
      </c>
      <c r="FV136" s="31">
        <v>1.6056843337500002</v>
      </c>
      <c r="FW136" s="30"/>
      <c r="FX136" s="31">
        <v>23.090245287000002</v>
      </c>
      <c r="FY136" s="31"/>
      <c r="FZ136" s="31"/>
      <c r="GA136" s="31"/>
      <c r="GB136" s="31"/>
      <c r="GC136" s="31"/>
      <c r="GD136" s="31"/>
      <c r="GE136" s="31"/>
      <c r="GF136" s="31"/>
      <c r="GG136" s="31">
        <v>73.992317069999999</v>
      </c>
      <c r="GH136" s="21">
        <v>9.4</v>
      </c>
      <c r="GI136" s="44">
        <v>-0.33095892153750728</v>
      </c>
    </row>
    <row r="137" spans="1:191" ht="14" customHeight="1" x14ac:dyDescent="0.15">
      <c r="A137" s="16" t="s">
        <v>657</v>
      </c>
      <c r="B137" s="21" t="s">
        <v>767</v>
      </c>
      <c r="C137" s="33">
        <v>4.5945945945945947</v>
      </c>
      <c r="D137" s="20">
        <v>4.5</v>
      </c>
      <c r="E137" s="20">
        <v>4.5</v>
      </c>
      <c r="F137" s="20">
        <v>4.5</v>
      </c>
      <c r="G137" s="20">
        <v>4.5</v>
      </c>
      <c r="H137" s="31">
        <v>-7.4249999999999998</v>
      </c>
      <c r="I137" s="31">
        <v>-7.3421052631578947</v>
      </c>
      <c r="J137" s="31">
        <v>-6</v>
      </c>
      <c r="K137" s="31">
        <v>-6</v>
      </c>
      <c r="L137" s="31">
        <v>-6</v>
      </c>
      <c r="M137" s="31">
        <v>-6</v>
      </c>
      <c r="N137" s="31">
        <v>3.1</v>
      </c>
      <c r="O137" s="21">
        <v>0</v>
      </c>
      <c r="P137" s="55">
        <v>2934.8675733</v>
      </c>
      <c r="Q137" s="57">
        <v>3028.5000248000001</v>
      </c>
      <c r="R137" s="57">
        <v>4499.8745900000004</v>
      </c>
      <c r="S137" s="57">
        <v>5096.4526256999998</v>
      </c>
      <c r="T137" s="57">
        <v>2683.9590450000001</v>
      </c>
      <c r="U137" s="57">
        <v>3496.6781740000001</v>
      </c>
      <c r="V137" s="55">
        <v>4216.1990720789472</v>
      </c>
      <c r="W137" s="50">
        <v>1.7791106980267275</v>
      </c>
      <c r="X137" s="31">
        <v>1.6767217786326991</v>
      </c>
      <c r="Y137" s="17">
        <v>21.8</v>
      </c>
      <c r="Z137" s="31">
        <v>7.663199993000001</v>
      </c>
      <c r="AA137" s="26">
        <v>40.9</v>
      </c>
      <c r="AB137" s="49">
        <v>9.8237040000000008E-3</v>
      </c>
      <c r="AC137" s="49">
        <v>9.8237040000000008E-3</v>
      </c>
      <c r="AD137" s="48">
        <v>2.6026763265945942</v>
      </c>
      <c r="AE137" s="48">
        <v>2.6026763265945942</v>
      </c>
      <c r="AF137" s="55">
        <v>768.94444444444446</v>
      </c>
      <c r="AG137" s="55">
        <f t="shared" si="67"/>
        <v>768944.4444444445</v>
      </c>
      <c r="AH137" s="50">
        <v>3.1648732115893169E-2</v>
      </c>
      <c r="AI137" s="39">
        <v>1.6653831707686493</v>
      </c>
      <c r="AJ137" s="39">
        <v>1.8407378208027438</v>
      </c>
      <c r="AK137" s="39">
        <v>3.4294785547724729</v>
      </c>
      <c r="AL137" s="39">
        <v>2.3118665154479552</v>
      </c>
      <c r="AM137" s="40">
        <v>37.571387606411086</v>
      </c>
      <c r="AN137" s="40">
        <v>88.41069617069958</v>
      </c>
      <c r="AO137" s="41">
        <v>67.972448039774108</v>
      </c>
      <c r="AP137" s="39">
        <f>AVERAGE(AV137,AK137,AN137)</f>
        <v>31.443050980824015</v>
      </c>
      <c r="AQ137" s="40">
        <v>39.236770777179736</v>
      </c>
      <c r="AR137" s="40">
        <v>90.251433991502324</v>
      </c>
      <c r="AS137" s="41">
        <v>71.40192659454658</v>
      </c>
      <c r="AT137" s="39">
        <f>AVERAGE(AI137,AO137,AR137)</f>
        <v>53.29642173401502</v>
      </c>
      <c r="AU137" s="39">
        <v>3</v>
      </c>
      <c r="AV137" s="48">
        <v>2.4889782169999997</v>
      </c>
      <c r="AW137" s="55">
        <f t="shared" ref="AW137:AW148" si="86">IF(AH137=0,1,0)</f>
        <v>0</v>
      </c>
      <c r="AX137" s="48">
        <v>2.4889782169999997</v>
      </c>
      <c r="AY137" s="48">
        <v>22.601866714702702</v>
      </c>
      <c r="AZ137" s="48">
        <v>25.090844931702701</v>
      </c>
      <c r="BA137" s="56">
        <v>0.25090241874736841</v>
      </c>
      <c r="BB137" s="31">
        <f t="shared" si="81"/>
        <v>0.62449065485481225</v>
      </c>
      <c r="BC137" s="31">
        <f t="shared" si="82"/>
        <v>5.670863026924545</v>
      </c>
      <c r="BD137" s="31">
        <f t="shared" si="83"/>
        <v>6.2953536817793578</v>
      </c>
      <c r="BE137" s="31">
        <v>8.8980300083739525</v>
      </c>
      <c r="BF137" s="49">
        <v>4.5682789999999997E-3</v>
      </c>
      <c r="BG137" s="49">
        <v>4.5682789999999997E-3</v>
      </c>
      <c r="BH137" s="49">
        <v>0.11</v>
      </c>
      <c r="BI137" s="49">
        <v>1.4391984E-2</v>
      </c>
      <c r="BJ137" s="49">
        <v>1.4391984E-2</v>
      </c>
      <c r="BK137" s="16">
        <v>1</v>
      </c>
      <c r="BL137" s="50">
        <v>1136.2</v>
      </c>
      <c r="BM137" s="16">
        <v>1957.2999999999997</v>
      </c>
      <c r="BN137" s="50">
        <v>80.559868554864408</v>
      </c>
      <c r="BO137" s="9">
        <v>0.318</v>
      </c>
      <c r="BP137" s="9">
        <v>0.65500000000000003</v>
      </c>
      <c r="BQ137" s="53">
        <v>0.69283020799999995</v>
      </c>
      <c r="BR137" s="6">
        <v>104</v>
      </c>
      <c r="BS137" s="11">
        <v>114</v>
      </c>
      <c r="BT137" s="48">
        <v>50.205887774675496</v>
      </c>
      <c r="BU137" s="56">
        <v>1.05</v>
      </c>
      <c r="BV137" s="16">
        <v>97</v>
      </c>
      <c r="BW137" s="16">
        <v>79</v>
      </c>
      <c r="BX137" s="16">
        <v>88</v>
      </c>
      <c r="BY137" s="16">
        <v>77</v>
      </c>
      <c r="BZ137" s="16">
        <v>63</v>
      </c>
      <c r="CA137" s="16">
        <v>70</v>
      </c>
      <c r="CB137" s="16">
        <v>60</v>
      </c>
      <c r="CC137" s="16">
        <v>49</v>
      </c>
      <c r="CD137" s="16">
        <v>54</v>
      </c>
      <c r="CE137" s="16">
        <v>47</v>
      </c>
      <c r="CF137" s="16">
        <v>38</v>
      </c>
      <c r="CG137" s="16">
        <v>42</v>
      </c>
      <c r="CH137" s="16">
        <v>40</v>
      </c>
      <c r="CI137" s="16">
        <v>33</v>
      </c>
      <c r="CJ137" s="16">
        <v>36</v>
      </c>
      <c r="CK137" s="49">
        <v>0.82499999999999996</v>
      </c>
      <c r="CL137" s="54">
        <v>0.94785085957934523</v>
      </c>
      <c r="CM137" s="56">
        <v>1.0642396325424974</v>
      </c>
      <c r="CN137" s="56">
        <v>1.0147584565005612</v>
      </c>
      <c r="CO137" s="6">
        <v>240</v>
      </c>
      <c r="CP137" s="14">
        <v>240</v>
      </c>
      <c r="CQ137" s="14">
        <v>110</v>
      </c>
      <c r="CR137" s="4">
        <v>18.899999999999999</v>
      </c>
      <c r="CS137" s="7">
        <v>63</v>
      </c>
      <c r="CT137" s="6">
        <v>68</v>
      </c>
      <c r="CU137" s="6">
        <v>63</v>
      </c>
      <c r="CV137" s="9">
        <v>0.61965484594146614</v>
      </c>
      <c r="CW137" s="13">
        <v>20.100000000000001</v>
      </c>
      <c r="CX137" s="13">
        <v>36.35</v>
      </c>
      <c r="CY137" s="9">
        <v>0.55295735900962861</v>
      </c>
      <c r="CZ137" s="34">
        <v>19</v>
      </c>
      <c r="DA137" s="9">
        <v>7.1999999999999995E-2</v>
      </c>
      <c r="DB137" s="13">
        <v>6.22</v>
      </c>
      <c r="DC137" s="13">
        <v>28.69426</v>
      </c>
      <c r="DD137" s="13">
        <v>83.596789999999999</v>
      </c>
      <c r="DE137" s="9">
        <v>0.34324595477888564</v>
      </c>
      <c r="DF137" s="16">
        <v>1</v>
      </c>
      <c r="DG137" s="16">
        <v>0</v>
      </c>
      <c r="DH137" s="16">
        <v>0</v>
      </c>
      <c r="DI137" s="16">
        <v>0</v>
      </c>
      <c r="DJ137" s="16">
        <v>0</v>
      </c>
      <c r="DK137" s="16">
        <v>0</v>
      </c>
      <c r="DL137" s="16">
        <v>0</v>
      </c>
      <c r="DM137" s="16">
        <v>0</v>
      </c>
      <c r="DN137" s="16">
        <v>0</v>
      </c>
      <c r="DO137" s="16">
        <v>0</v>
      </c>
      <c r="DP137" s="16">
        <v>0</v>
      </c>
      <c r="DQ137" s="16">
        <v>0</v>
      </c>
      <c r="DR137" s="16">
        <v>0</v>
      </c>
      <c r="DS137" s="16">
        <v>0</v>
      </c>
      <c r="DT137" s="16">
        <v>0</v>
      </c>
      <c r="DU137" s="16">
        <v>0</v>
      </c>
      <c r="DV137" s="16">
        <v>0</v>
      </c>
      <c r="DW137" s="16">
        <v>0</v>
      </c>
      <c r="DX137" s="16">
        <v>1</v>
      </c>
      <c r="DY137" s="16">
        <v>0</v>
      </c>
      <c r="DZ137" s="3" t="s">
        <v>423</v>
      </c>
      <c r="EA137" s="3" t="s">
        <v>423</v>
      </c>
      <c r="EB137" s="50">
        <v>24.296216405405406</v>
      </c>
      <c r="EC137" s="55">
        <v>24296216.405405406</v>
      </c>
      <c r="ED137" s="55">
        <v>30494991</v>
      </c>
      <c r="EE137" s="57">
        <v>15486872.000357708</v>
      </c>
      <c r="EF137" s="57">
        <v>15008118.999642292</v>
      </c>
      <c r="EG137" s="55">
        <v>8781123.9018965513</v>
      </c>
      <c r="EH137" s="21">
        <v>51000</v>
      </c>
      <c r="EI137" s="57">
        <v>25449</v>
      </c>
      <c r="EJ137" s="57">
        <v>25551</v>
      </c>
      <c r="EK137" s="59">
        <v>0.2</v>
      </c>
      <c r="EL137" s="60">
        <v>0.499</v>
      </c>
      <c r="EM137" s="56">
        <v>0.501</v>
      </c>
      <c r="EN137" s="30">
        <f t="shared" si="77"/>
        <v>9.98E-2</v>
      </c>
      <c r="EO137" s="30">
        <f t="shared" si="78"/>
        <v>0.10020000000000001</v>
      </c>
      <c r="EP137" s="57">
        <f t="shared" si="84"/>
        <v>15461423.000357708</v>
      </c>
      <c r="EQ137" s="57">
        <f t="shared" si="84"/>
        <v>14982567.999642292</v>
      </c>
      <c r="ER137" s="56">
        <f t="shared" si="85"/>
        <v>1.0319608094371304</v>
      </c>
      <c r="ES137" s="31">
        <v>1.0999999999999999</v>
      </c>
      <c r="ET137" s="31">
        <v>98.7</v>
      </c>
      <c r="EU137" s="18">
        <v>99</v>
      </c>
      <c r="EV137" s="55">
        <v>1</v>
      </c>
      <c r="EW137" s="55">
        <v>1</v>
      </c>
      <c r="EX137" s="55">
        <v>1</v>
      </c>
      <c r="EY137" s="55">
        <v>1</v>
      </c>
      <c r="EZ137" s="31">
        <v>0</v>
      </c>
      <c r="FA137" s="31">
        <v>0</v>
      </c>
      <c r="FB137" s="31">
        <v>0.2</v>
      </c>
      <c r="FC137" s="31">
        <v>0</v>
      </c>
      <c r="FD137" s="31">
        <v>0</v>
      </c>
      <c r="FE137" s="61">
        <v>0.39900000000000002</v>
      </c>
      <c r="FF137" s="16">
        <v>1</v>
      </c>
      <c r="FG137" s="16">
        <v>15000</v>
      </c>
      <c r="FH137" s="50">
        <v>617.38007884481999</v>
      </c>
      <c r="FI137" s="48">
        <f t="shared" si="80"/>
        <v>6.4254848453421491</v>
      </c>
      <c r="FJ137" s="27">
        <v>-0.26185542655804067</v>
      </c>
      <c r="FK137" s="27">
        <v>-0.32495584703657615</v>
      </c>
      <c r="FL137" s="31">
        <v>16</v>
      </c>
      <c r="FM137" s="30">
        <v>1.0625</v>
      </c>
      <c r="FN137" s="30">
        <v>0.625</v>
      </c>
      <c r="FO137" s="31">
        <v>17</v>
      </c>
      <c r="FP137" s="31">
        <v>10</v>
      </c>
      <c r="FQ137" s="48">
        <v>-0.94771934115550893</v>
      </c>
      <c r="FR137" s="48">
        <v>-1.0005209589218182</v>
      </c>
      <c r="FS137" s="48">
        <v>-0.5248591893848058</v>
      </c>
      <c r="FT137" s="48">
        <v>-0.53279275754353983</v>
      </c>
      <c r="FU137" s="48">
        <v>-0.66616961880844983</v>
      </c>
      <c r="FV137" s="31">
        <v>3.8644311171000005</v>
      </c>
      <c r="FW137" s="30">
        <v>2.3501088560526315</v>
      </c>
      <c r="FX137" s="31">
        <v>17.655435013500004</v>
      </c>
      <c r="FY137" s="31">
        <v>22.344654985714282</v>
      </c>
      <c r="FZ137" s="31">
        <v>22.344654985714282</v>
      </c>
      <c r="GA137" s="31">
        <v>0.4099526275</v>
      </c>
      <c r="GB137" s="31">
        <v>8.227743134999999</v>
      </c>
      <c r="GC137" s="31">
        <v>30.481722082857143</v>
      </c>
      <c r="GD137" s="31">
        <v>25.769604168571426</v>
      </c>
      <c r="GE137" s="31">
        <v>56.251326251428566</v>
      </c>
      <c r="GF137" s="31">
        <v>12.56916477577024</v>
      </c>
      <c r="GG137" s="31">
        <v>70.424951219999997</v>
      </c>
      <c r="GH137" s="21">
        <v>38.6</v>
      </c>
      <c r="GI137" s="44">
        <v>-0.25772182506593694</v>
      </c>
    </row>
    <row r="138" spans="1:191" ht="14" customHeight="1" x14ac:dyDescent="0.15">
      <c r="A138" s="16" t="s">
        <v>694</v>
      </c>
      <c r="B138" s="21" t="s">
        <v>768</v>
      </c>
      <c r="C138" s="33">
        <v>5</v>
      </c>
      <c r="D138" s="20">
        <v>3.3</v>
      </c>
      <c r="E138" s="20">
        <v>3.1666666666666665</v>
      </c>
      <c r="F138" s="20">
        <v>3.25</v>
      </c>
      <c r="G138" s="20">
        <v>3.5</v>
      </c>
      <c r="H138" s="31">
        <v>-1.7428571428571429</v>
      </c>
      <c r="I138" s="31">
        <v>-1.7428571428571429</v>
      </c>
      <c r="J138" s="31">
        <v>5</v>
      </c>
      <c r="K138" s="31">
        <v>5</v>
      </c>
      <c r="L138" s="31">
        <v>5</v>
      </c>
      <c r="M138" s="31">
        <v>5</v>
      </c>
      <c r="N138" s="31">
        <v>3.9444444444444446</v>
      </c>
      <c r="O138" s="21">
        <v>2</v>
      </c>
      <c r="P138" s="55">
        <v>1274.6950036000001</v>
      </c>
      <c r="Q138" s="57">
        <v>1362.9989531000001</v>
      </c>
      <c r="R138" s="57">
        <v>1224.4414532000001</v>
      </c>
      <c r="S138" s="57">
        <v>1987.8981160000001</v>
      </c>
      <c r="T138" s="57">
        <v>400.063039</v>
      </c>
      <c r="U138" s="57">
        <v>667.45494819999999</v>
      </c>
      <c r="V138" s="55">
        <v>1380.2536166842106</v>
      </c>
      <c r="W138" s="50">
        <v>3.4712196980355015</v>
      </c>
      <c r="X138" s="31">
        <v>1.4017830849160331</v>
      </c>
      <c r="Y138" s="17"/>
      <c r="Z138" s="31">
        <v>12.864687110375003</v>
      </c>
      <c r="AA138" s="26">
        <v>47.1</v>
      </c>
      <c r="AB138" s="49">
        <v>0.20560483700000001</v>
      </c>
      <c r="AC138" s="49">
        <v>0.20560483700000001</v>
      </c>
      <c r="AD138" s="48">
        <v>29.016065334137934</v>
      </c>
      <c r="AE138" s="48">
        <v>29.016065334137934</v>
      </c>
      <c r="AF138" s="55">
        <v>6653.083333333333</v>
      </c>
      <c r="AG138" s="55">
        <f t="shared" si="67"/>
        <v>6653083.333333333</v>
      </c>
      <c r="AH138" s="50">
        <v>0.44290392984468702</v>
      </c>
      <c r="AI138" s="39">
        <v>0.43933296283570256</v>
      </c>
      <c r="AJ138" s="39">
        <v>0.12719401947126019</v>
      </c>
      <c r="AK138" s="39">
        <v>117.82278078239918</v>
      </c>
      <c r="AL138" s="39">
        <v>39.46310258823538</v>
      </c>
      <c r="AM138" s="40">
        <v>0.17300337982491085</v>
      </c>
      <c r="AN138" s="40">
        <v>7.2719990447436281E-2</v>
      </c>
      <c r="AO138" s="41">
        <v>6.6318236544866266E-2</v>
      </c>
      <c r="AP138" s="39">
        <f>AVERAGE(AV138,AK138,AN138)</f>
        <v>43.159840462686965</v>
      </c>
      <c r="AQ138" s="40">
        <v>0.61233634266061343</v>
      </c>
      <c r="AR138" s="40">
        <v>0.19991400991869646</v>
      </c>
      <c r="AS138" s="41">
        <v>117.88909901894405</v>
      </c>
      <c r="AT138" s="39">
        <f>AVERAGE(AI138,AO138,AR138)</f>
        <v>0.23518840309975508</v>
      </c>
      <c r="AU138" s="39">
        <v>3</v>
      </c>
      <c r="AV138" s="48">
        <v>11.584020615214284</v>
      </c>
      <c r="AW138" s="55">
        <f t="shared" si="86"/>
        <v>0</v>
      </c>
      <c r="AX138" s="48">
        <v>11.584020615214284</v>
      </c>
      <c r="AY138" s="48">
        <v>34.746754704071428</v>
      </c>
      <c r="AZ138" s="48">
        <v>46.330775319285713</v>
      </c>
      <c r="BA138" s="56">
        <v>0.16169064469466665</v>
      </c>
      <c r="BB138" s="31">
        <f t="shared" si="81"/>
        <v>1.8730277614303066</v>
      </c>
      <c r="BC138" s="31">
        <f t="shared" si="82"/>
        <v>5.6182251691487508</v>
      </c>
      <c r="BD138" s="31">
        <f t="shared" si="83"/>
        <v>7.4912529305790576</v>
      </c>
      <c r="BE138" s="31">
        <v>36.507318264716993</v>
      </c>
      <c r="BF138" s="49">
        <v>2.9578423999999999E-2</v>
      </c>
      <c r="BG138" s="49">
        <v>2.9578423999999999E-2</v>
      </c>
      <c r="BH138" s="49"/>
      <c r="BI138" s="49">
        <v>0.235183261</v>
      </c>
      <c r="BJ138" s="49">
        <v>0.235183261</v>
      </c>
      <c r="BK138" s="16">
        <v>0</v>
      </c>
      <c r="BL138" s="50">
        <v>6.4</v>
      </c>
      <c r="BM138" s="16">
        <v>7.4000000000000012</v>
      </c>
      <c r="BN138" s="50">
        <v>0.49262708982311731</v>
      </c>
      <c r="BO138" s="9"/>
      <c r="BP138" s="9">
        <v>0.72099999999999997</v>
      </c>
      <c r="BQ138" s="53">
        <v>0.71846307399999998</v>
      </c>
      <c r="BR138" s="6">
        <v>111</v>
      </c>
      <c r="BS138" s="11">
        <v>165</v>
      </c>
      <c r="BT138" s="48">
        <v>51.494335106863517</v>
      </c>
      <c r="BU138" s="56">
        <v>1.03</v>
      </c>
      <c r="BV138" s="16">
        <v>252</v>
      </c>
      <c r="BW138" s="16">
        <v>246</v>
      </c>
      <c r="BX138" s="16">
        <v>249</v>
      </c>
      <c r="BY138" s="16">
        <v>225</v>
      </c>
      <c r="BZ138" s="16">
        <v>220</v>
      </c>
      <c r="CA138" s="16">
        <v>223</v>
      </c>
      <c r="CB138" s="16">
        <v>185</v>
      </c>
      <c r="CC138" s="16">
        <v>180</v>
      </c>
      <c r="CD138" s="16">
        <v>183</v>
      </c>
      <c r="CE138" s="16">
        <v>151</v>
      </c>
      <c r="CF138" s="16">
        <v>147</v>
      </c>
      <c r="CG138" s="16">
        <v>149</v>
      </c>
      <c r="CH138" s="16">
        <v>131</v>
      </c>
      <c r="CI138" s="16">
        <v>128</v>
      </c>
      <c r="CJ138" s="16">
        <v>130</v>
      </c>
      <c r="CK138" s="49">
        <v>0.97709923664122134</v>
      </c>
      <c r="CL138" s="54">
        <v>0.99524797505707474</v>
      </c>
      <c r="CM138" s="56">
        <v>1.0546271678444683</v>
      </c>
      <c r="CN138" s="56">
        <v>1.0138632127480092</v>
      </c>
      <c r="CO138" s="6">
        <v>520</v>
      </c>
      <c r="CP138" s="14">
        <v>520</v>
      </c>
      <c r="CQ138" s="14">
        <v>550</v>
      </c>
      <c r="CR138" s="4">
        <v>149.19999999999999</v>
      </c>
      <c r="CS138" s="7">
        <v>16.5</v>
      </c>
      <c r="CT138" s="6">
        <v>89</v>
      </c>
      <c r="CU138" s="6">
        <v>48</v>
      </c>
      <c r="CV138" s="9">
        <v>0.54260830685600447</v>
      </c>
      <c r="CW138" s="13">
        <v>1.5</v>
      </c>
      <c r="CX138" s="13">
        <v>6.02</v>
      </c>
      <c r="CY138" s="9">
        <v>0.24916943521594687</v>
      </c>
      <c r="CZ138" s="34">
        <v>26</v>
      </c>
      <c r="DA138" s="9">
        <v>0.60099999999999998</v>
      </c>
      <c r="DB138" s="13">
        <v>34.799999999999997</v>
      </c>
      <c r="DC138" s="13">
        <v>85.701260000000005</v>
      </c>
      <c r="DD138" s="13">
        <v>86.599779999999996</v>
      </c>
      <c r="DE138" s="9">
        <v>0.98962445401131516</v>
      </c>
      <c r="DF138" s="16">
        <v>0</v>
      </c>
      <c r="DG138" s="16">
        <v>0</v>
      </c>
      <c r="DH138" s="16">
        <v>0</v>
      </c>
      <c r="DI138" s="16">
        <v>0</v>
      </c>
      <c r="DJ138" s="16">
        <v>0</v>
      </c>
      <c r="DK138" s="16">
        <v>0</v>
      </c>
      <c r="DL138" s="16">
        <v>0</v>
      </c>
      <c r="DM138" s="16">
        <v>0</v>
      </c>
      <c r="DN138" s="16">
        <v>0</v>
      </c>
      <c r="DO138" s="16">
        <v>0</v>
      </c>
      <c r="DP138" s="16">
        <v>0</v>
      </c>
      <c r="DQ138" s="16">
        <v>1</v>
      </c>
      <c r="DR138" s="16">
        <v>0</v>
      </c>
      <c r="DS138" s="16">
        <v>0</v>
      </c>
      <c r="DT138" s="16">
        <v>0</v>
      </c>
      <c r="DU138" s="16">
        <v>0</v>
      </c>
      <c r="DV138" s="16">
        <v>0</v>
      </c>
      <c r="DW138" s="16">
        <v>0</v>
      </c>
      <c r="DX138" s="16">
        <v>0</v>
      </c>
      <c r="DY138" s="16">
        <v>0</v>
      </c>
      <c r="DZ138" s="3" t="s">
        <v>400</v>
      </c>
      <c r="EA138" s="3" t="s">
        <v>400</v>
      </c>
      <c r="EB138" s="50">
        <v>15.021504405405405</v>
      </c>
      <c r="EC138" s="55">
        <v>15021504.405405406</v>
      </c>
      <c r="ED138" s="55">
        <v>20834379</v>
      </c>
      <c r="EE138" s="57">
        <v>10757960.99897797</v>
      </c>
      <c r="EF138" s="57">
        <v>10076418.001022032</v>
      </c>
      <c r="EG138" s="55">
        <v>7798508.3896206906</v>
      </c>
      <c r="EH138" s="21">
        <v>406100</v>
      </c>
      <c r="EI138" s="57">
        <v>211578.1</v>
      </c>
      <c r="EJ138" s="57">
        <v>194521.9</v>
      </c>
      <c r="EK138" s="59">
        <v>1.9</v>
      </c>
      <c r="EL138" s="60">
        <v>0.52100000000000002</v>
      </c>
      <c r="EM138" s="56">
        <v>0.47899999999999998</v>
      </c>
      <c r="EN138" s="30">
        <f t="shared" si="77"/>
        <v>0.9899</v>
      </c>
      <c r="EO138" s="30">
        <f t="shared" si="78"/>
        <v>0.91009999999999991</v>
      </c>
      <c r="EP138" s="57">
        <f t="shared" si="84"/>
        <v>10546382.898977971</v>
      </c>
      <c r="EQ138" s="57">
        <f t="shared" si="84"/>
        <v>9881896.1010220312</v>
      </c>
      <c r="ER138" s="56">
        <f t="shared" si="85"/>
        <v>1.0672428440010835</v>
      </c>
      <c r="ES138" s="31">
        <v>45.800000000000004</v>
      </c>
      <c r="ET138" s="31">
        <v>17.8</v>
      </c>
      <c r="EU138" s="18">
        <v>22.8</v>
      </c>
      <c r="EV138" s="55">
        <v>0</v>
      </c>
      <c r="EW138" s="55">
        <v>0</v>
      </c>
      <c r="EX138" s="55">
        <v>0</v>
      </c>
      <c r="EY138" s="55">
        <v>0</v>
      </c>
      <c r="EZ138" s="31">
        <v>0</v>
      </c>
      <c r="FA138" s="31">
        <v>0</v>
      </c>
      <c r="FB138" s="31">
        <v>0</v>
      </c>
      <c r="FC138" s="31">
        <v>17.8</v>
      </c>
      <c r="FD138" s="31">
        <v>23.1</v>
      </c>
      <c r="FE138" s="61">
        <v>0.69799999999999995</v>
      </c>
      <c r="FF138" s="16">
        <v>2</v>
      </c>
      <c r="FG138" s="16">
        <v>501400</v>
      </c>
      <c r="FH138" s="50">
        <v>33378.81389693392</v>
      </c>
      <c r="FI138" s="48">
        <f t="shared" si="80"/>
        <v>10.415676663239203</v>
      </c>
      <c r="FJ138" s="27">
        <v>-9.5753291576006247E-2</v>
      </c>
      <c r="FK138" s="27">
        <v>8.6798525949095817E-2</v>
      </c>
      <c r="FL138" s="31">
        <v>19</v>
      </c>
      <c r="FM138" s="30">
        <v>1.6842105263157894</v>
      </c>
      <c r="FN138" s="30">
        <v>0.78947368421052633</v>
      </c>
      <c r="FO138" s="31">
        <v>32</v>
      </c>
      <c r="FP138" s="31">
        <v>15</v>
      </c>
      <c r="FQ138" s="48">
        <v>-1.7479339966374168</v>
      </c>
      <c r="FR138" s="48">
        <v>-1.3253357192485173</v>
      </c>
      <c r="FS138" s="48">
        <v>-1.6366573131562379</v>
      </c>
      <c r="FT138" s="48">
        <v>-1.122385740486048</v>
      </c>
      <c r="FU138" s="48">
        <v>-1.1491028487158248</v>
      </c>
      <c r="FV138" s="31">
        <v>1.5983014609500006</v>
      </c>
      <c r="FW138" s="30">
        <v>0.26741277131578944</v>
      </c>
      <c r="FX138" s="31">
        <v>10.181758383200002</v>
      </c>
      <c r="FY138" s="31"/>
      <c r="FZ138" s="31"/>
      <c r="GA138" s="31"/>
      <c r="GB138" s="31"/>
      <c r="GC138" s="31"/>
      <c r="GD138" s="31"/>
      <c r="GE138" s="31"/>
      <c r="GF138" s="31"/>
      <c r="GG138" s="31">
        <v>47.611170729999998</v>
      </c>
      <c r="GH138" s="21">
        <v>109.1</v>
      </c>
      <c r="GI138" s="44">
        <v>-0.52440539781699014</v>
      </c>
    </row>
    <row r="139" spans="1:191" ht="14" customHeight="1" x14ac:dyDescent="0.15">
      <c r="A139" s="16" t="s">
        <v>610</v>
      </c>
      <c r="B139" s="21" t="s">
        <v>769</v>
      </c>
      <c r="C139" s="33">
        <v>6.7972972972972974</v>
      </c>
      <c r="D139" s="20">
        <v>7</v>
      </c>
      <c r="E139" s="20">
        <v>7</v>
      </c>
      <c r="F139" s="20">
        <v>7</v>
      </c>
      <c r="G139" s="20">
        <v>7</v>
      </c>
      <c r="H139" s="31">
        <v>-7.05</v>
      </c>
      <c r="I139" s="31">
        <v>-7.0526315789473681</v>
      </c>
      <c r="J139" s="31">
        <v>-7.2</v>
      </c>
      <c r="K139" s="31">
        <v>-6.666666666666667</v>
      </c>
      <c r="L139" s="31">
        <v>-6</v>
      </c>
      <c r="M139" s="31">
        <v>-6</v>
      </c>
      <c r="N139" s="31">
        <v>4.5142857142857142</v>
      </c>
      <c r="O139" s="21">
        <v>14</v>
      </c>
      <c r="P139" s="55"/>
      <c r="Q139" s="57"/>
      <c r="R139" s="57"/>
      <c r="S139" s="57"/>
      <c r="T139" s="57"/>
      <c r="U139" s="57"/>
      <c r="V139" s="55"/>
      <c r="W139" s="50"/>
      <c r="X139" s="31"/>
      <c r="Y139" s="17"/>
      <c r="Z139" s="31">
        <v>8.7558304146250006</v>
      </c>
      <c r="AA139" s="26"/>
      <c r="AD139" s="48"/>
      <c r="AF139" s="55">
        <v>12227.777777777777</v>
      </c>
      <c r="AG139" s="55">
        <f t="shared" si="67"/>
        <v>12227777.777777778</v>
      </c>
      <c r="AH139" s="50">
        <v>0.30573584438302631</v>
      </c>
      <c r="AI139" s="39"/>
      <c r="AJ139" s="39"/>
      <c r="AK139" s="39"/>
      <c r="AL139" s="39"/>
      <c r="AM139" s="40"/>
      <c r="AN139" s="40"/>
      <c r="AO139" s="41"/>
      <c r="AP139" s="39"/>
      <c r="AQ139" s="40"/>
      <c r="AR139" s="40"/>
      <c r="AS139" s="41"/>
      <c r="AT139" s="39"/>
      <c r="AU139" s="39">
        <v>0</v>
      </c>
      <c r="AV139" s="48">
        <v>0.98580499785714282</v>
      </c>
      <c r="AW139" s="55">
        <f t="shared" si="86"/>
        <v>0</v>
      </c>
      <c r="AX139" s="48">
        <v>0.98580499785714282</v>
      </c>
      <c r="AY139" s="48">
        <v>5.1860394130000005</v>
      </c>
      <c r="AZ139" s="48">
        <v>6.1718444108571431</v>
      </c>
      <c r="BA139" s="56">
        <v>3.4919389205757573E-2</v>
      </c>
      <c r="BB139" s="31">
        <f t="shared" si="81"/>
        <v>3.4423708401154579E-2</v>
      </c>
      <c r="BC139" s="31">
        <f t="shared" si="82"/>
        <v>0.18109332869894557</v>
      </c>
      <c r="BD139" s="31">
        <f t="shared" si="83"/>
        <v>0.21551703710010012</v>
      </c>
      <c r="BE139" s="31">
        <v>0.21551703710010012</v>
      </c>
      <c r="BH139" s="49">
        <v>4.9799999999999997E-2</v>
      </c>
      <c r="BK139" s="16">
        <v>0</v>
      </c>
      <c r="BL139" s="50">
        <v>50.8</v>
      </c>
      <c r="BM139" s="16">
        <v>7.6</v>
      </c>
      <c r="BN139" s="50">
        <v>0.19002573153838254</v>
      </c>
      <c r="BO139" s="9"/>
      <c r="BP139" s="9"/>
      <c r="BQ139" s="53"/>
      <c r="BR139" s="6"/>
      <c r="BS139" s="11">
        <v>132</v>
      </c>
      <c r="BT139" s="48">
        <v>50.641783621709045</v>
      </c>
      <c r="BU139" s="56">
        <v>1.03</v>
      </c>
      <c r="BV139" s="16">
        <v>133</v>
      </c>
      <c r="BW139" s="16">
        <v>106</v>
      </c>
      <c r="BX139" s="16">
        <v>120</v>
      </c>
      <c r="BY139" s="16">
        <v>126</v>
      </c>
      <c r="BZ139" s="16">
        <v>100</v>
      </c>
      <c r="CA139" s="16">
        <v>113</v>
      </c>
      <c r="CB139" s="16">
        <v>119</v>
      </c>
      <c r="CC139" s="16">
        <v>95</v>
      </c>
      <c r="CD139" s="16">
        <v>107</v>
      </c>
      <c r="CE139" s="16">
        <v>112</v>
      </c>
      <c r="CF139" s="16">
        <v>89</v>
      </c>
      <c r="CG139" s="16">
        <v>101</v>
      </c>
      <c r="CH139" s="16">
        <v>133</v>
      </c>
      <c r="CI139" s="16">
        <v>111</v>
      </c>
      <c r="CJ139" s="16">
        <v>122</v>
      </c>
      <c r="CK139" s="49">
        <v>0.83458646616541354</v>
      </c>
      <c r="CL139" s="54">
        <v>0.96302535418873669</v>
      </c>
      <c r="CM139" s="56">
        <v>1.0725727523408266</v>
      </c>
      <c r="CN139" s="56">
        <v>1.0172172119495766</v>
      </c>
      <c r="CO139" s="6">
        <v>380</v>
      </c>
      <c r="CP139" s="14">
        <v>380</v>
      </c>
      <c r="CQ139" s="14">
        <v>240</v>
      </c>
      <c r="CR139" s="4">
        <v>18.399999999999999</v>
      </c>
      <c r="CS139" s="7">
        <v>37</v>
      </c>
      <c r="CT139" s="6">
        <v>76</v>
      </c>
      <c r="CU139" s="6">
        <v>57</v>
      </c>
      <c r="CV139" s="9">
        <v>0.9311073096223762</v>
      </c>
      <c r="CW139" s="13">
        <v>18</v>
      </c>
      <c r="CX139" s="13">
        <v>17.59</v>
      </c>
      <c r="CY139" s="9">
        <v>1.0233086981239341</v>
      </c>
      <c r="CZ139" s="34">
        <v>0</v>
      </c>
      <c r="DA139" s="9"/>
      <c r="DB139" s="13"/>
      <c r="DC139" s="13">
        <v>64.192409999999995</v>
      </c>
      <c r="DD139" s="13">
        <v>86.717079999999996</v>
      </c>
      <c r="DE139" s="9">
        <v>0.74025105550140757</v>
      </c>
      <c r="DF139" s="16">
        <v>0</v>
      </c>
      <c r="DG139" s="16">
        <v>0</v>
      </c>
      <c r="DH139" s="16">
        <v>0</v>
      </c>
      <c r="DI139" s="16">
        <v>1</v>
      </c>
      <c r="DJ139" s="16">
        <v>0</v>
      </c>
      <c r="DK139" s="16">
        <v>0</v>
      </c>
      <c r="DL139" s="16">
        <v>0</v>
      </c>
      <c r="DM139" s="16">
        <v>0</v>
      </c>
      <c r="DN139" s="16">
        <v>0</v>
      </c>
      <c r="DO139" s="16">
        <v>0</v>
      </c>
      <c r="DP139" s="16">
        <v>0</v>
      </c>
      <c r="DQ139" s="16">
        <v>0</v>
      </c>
      <c r="DR139" s="16">
        <v>1</v>
      </c>
      <c r="DS139" s="16">
        <v>0</v>
      </c>
      <c r="DT139" s="16">
        <v>0</v>
      </c>
      <c r="DU139" s="16">
        <v>0</v>
      </c>
      <c r="DV139" s="16">
        <v>1</v>
      </c>
      <c r="DW139" s="16">
        <v>0</v>
      </c>
      <c r="DX139" s="16">
        <v>0</v>
      </c>
      <c r="DY139" s="16">
        <v>0</v>
      </c>
      <c r="DZ139" s="3" t="s">
        <v>398</v>
      </c>
      <c r="EA139" s="3" t="s">
        <v>11</v>
      </c>
      <c r="EB139" s="50">
        <v>39.994583567567567</v>
      </c>
      <c r="EC139" s="55">
        <v>39994583.567567565</v>
      </c>
      <c r="ED139" s="55">
        <v>48345422</v>
      </c>
      <c r="EE139" s="57">
        <v>24658903.997825384</v>
      </c>
      <c r="EF139" s="57">
        <v>23686518.002174616</v>
      </c>
      <c r="EG139" s="55">
        <v>22070753.61896551</v>
      </c>
      <c r="EH139" s="21">
        <v>93200</v>
      </c>
      <c r="EI139" s="57">
        <v>44456.4</v>
      </c>
      <c r="EJ139" s="57">
        <v>48743.6</v>
      </c>
      <c r="EK139" s="59">
        <v>0.2</v>
      </c>
      <c r="EL139" s="60">
        <v>0.47700000000000004</v>
      </c>
      <c r="EM139" s="56">
        <v>0.52300000000000002</v>
      </c>
      <c r="EN139" s="30">
        <f t="shared" si="77"/>
        <v>9.5400000000000013E-2</v>
      </c>
      <c r="EO139" s="30">
        <f t="shared" si="78"/>
        <v>0.10460000000000001</v>
      </c>
      <c r="EP139" s="57">
        <f t="shared" si="84"/>
        <v>24614447.597825386</v>
      </c>
      <c r="EQ139" s="57">
        <f t="shared" si="84"/>
        <v>23637774.402174614</v>
      </c>
      <c r="ER139" s="56">
        <f t="shared" si="85"/>
        <v>1.041318322911184</v>
      </c>
      <c r="ES139" s="31">
        <v>0</v>
      </c>
      <c r="ET139" s="31">
        <v>4</v>
      </c>
      <c r="EU139" s="18">
        <v>3.8</v>
      </c>
      <c r="EV139" s="55">
        <v>0</v>
      </c>
      <c r="EW139" s="55">
        <v>0</v>
      </c>
      <c r="EX139" s="55">
        <v>0</v>
      </c>
      <c r="EY139" s="55">
        <v>0</v>
      </c>
      <c r="EZ139" s="31">
        <v>0</v>
      </c>
      <c r="FA139" s="31">
        <v>89</v>
      </c>
      <c r="FB139" s="31">
        <v>0</v>
      </c>
      <c r="FC139" s="31">
        <v>3</v>
      </c>
      <c r="FD139" s="31">
        <v>0</v>
      </c>
      <c r="FE139" s="61">
        <v>0.42100000000000004</v>
      </c>
      <c r="FF139" s="16">
        <v>1</v>
      </c>
      <c r="FG139" s="16">
        <v>2000</v>
      </c>
      <c r="FH139" s="50">
        <v>50.006771457469085</v>
      </c>
      <c r="FI139" s="48">
        <f t="shared" si="80"/>
        <v>3.9121584254078283</v>
      </c>
      <c r="FJ139" s="27">
        <v>-1.3406936702135859</v>
      </c>
      <c r="FK139" s="27">
        <v>-1.3127731771464837</v>
      </c>
      <c r="FL139" s="31">
        <v>36</v>
      </c>
      <c r="FM139" s="30">
        <v>1.4444444444444444</v>
      </c>
      <c r="FN139" s="30">
        <v>1</v>
      </c>
      <c r="FO139" s="31">
        <v>52</v>
      </c>
      <c r="FP139" s="31">
        <v>36</v>
      </c>
      <c r="FQ139" s="48">
        <v>-0.4436832629347679</v>
      </c>
      <c r="FR139" s="48">
        <v>-3.1659526944331446</v>
      </c>
      <c r="FS139" s="48">
        <v>-3.1190548115181471</v>
      </c>
      <c r="FT139" s="48">
        <v>-3.5986762688445828</v>
      </c>
      <c r="FU139" s="48">
        <v>-2.3280280429754252</v>
      </c>
      <c r="FV139" s="31">
        <v>2.9643228847692304</v>
      </c>
      <c r="FW139" s="30">
        <v>1.7218014431052633</v>
      </c>
      <c r="FX139" s="31"/>
      <c r="FY139" s="31">
        <v>2.5415125752000001</v>
      </c>
      <c r="FZ139" s="31">
        <v>3.7949183449333335</v>
      </c>
      <c r="GA139" s="31"/>
      <c r="GB139" s="31">
        <v>8.4922696848749997</v>
      </c>
      <c r="GC139" s="31">
        <v>27.669995646875002</v>
      </c>
      <c r="GD139" s="31">
        <v>18.656438192500001</v>
      </c>
      <c r="GE139" s="31">
        <v>46.326433839374999</v>
      </c>
      <c r="GF139" s="31">
        <v>1.7580503363238453</v>
      </c>
      <c r="GG139" s="31">
        <v>60.55795122</v>
      </c>
      <c r="GH139" s="21">
        <v>57.5</v>
      </c>
      <c r="GI139" s="44">
        <v>-1.6863247052696646</v>
      </c>
    </row>
    <row r="140" spans="1:191" ht="14" customHeight="1" x14ac:dyDescent="0.15">
      <c r="A140" s="16" t="s">
        <v>420</v>
      </c>
      <c r="B140" s="21" t="s">
        <v>770</v>
      </c>
      <c r="C140" s="33">
        <v>2.7916666666666665</v>
      </c>
      <c r="D140" s="20">
        <v>2</v>
      </c>
      <c r="E140" s="20">
        <v>2</v>
      </c>
      <c r="F140" s="20">
        <v>2</v>
      </c>
      <c r="G140" s="20">
        <v>2</v>
      </c>
      <c r="H140" s="31">
        <v>6</v>
      </c>
      <c r="I140" s="31">
        <v>6</v>
      </c>
      <c r="J140" s="31">
        <v>6</v>
      </c>
      <c r="K140" s="31">
        <v>6</v>
      </c>
      <c r="L140" s="31">
        <v>6</v>
      </c>
      <c r="M140" s="31">
        <v>6</v>
      </c>
      <c r="N140" s="31">
        <v>3.25</v>
      </c>
      <c r="O140" s="21">
        <v>6</v>
      </c>
      <c r="P140" s="55">
        <v>5565.7920205999999</v>
      </c>
      <c r="Q140" s="57">
        <v>5556.6339439000003</v>
      </c>
      <c r="R140" s="57">
        <v>4886.0578169</v>
      </c>
      <c r="S140" s="57">
        <v>5888.9127769999996</v>
      </c>
      <c r="T140" s="57">
        <v>3981.2250650000001</v>
      </c>
      <c r="U140" s="57">
        <v>5389.1717360000002</v>
      </c>
      <c r="V140" s="16">
        <v>5545.6527218368437</v>
      </c>
      <c r="W140" s="50">
        <v>2.0391940220857814</v>
      </c>
      <c r="X140" s="31">
        <v>0.40249158359402643</v>
      </c>
      <c r="Y140" s="17">
        <v>13.5</v>
      </c>
      <c r="Z140" s="31">
        <v>16.110187616249998</v>
      </c>
      <c r="AA140" s="26">
        <v>74.3</v>
      </c>
      <c r="AB140" s="49">
        <v>1.9534731E-2</v>
      </c>
      <c r="AC140" s="49">
        <v>1.9534731E-2</v>
      </c>
      <c r="AD140" s="48">
        <v>3.3416687286000006</v>
      </c>
      <c r="AE140" s="48">
        <v>3.3416687286000006</v>
      </c>
      <c r="AF140" s="55">
        <v>265.41176470588238</v>
      </c>
      <c r="AG140" s="55">
        <f t="shared" si="67"/>
        <v>265411.76470588235</v>
      </c>
      <c r="AH140" s="50">
        <v>0.18642460272943845</v>
      </c>
      <c r="AI140" s="39">
        <v>0</v>
      </c>
      <c r="AJ140" s="39">
        <v>0</v>
      </c>
      <c r="AK140" s="39">
        <v>0</v>
      </c>
      <c r="AL140" s="39">
        <v>0</v>
      </c>
      <c r="AM140" s="40">
        <v>335.77371941588251</v>
      </c>
      <c r="AN140" s="40">
        <v>110.53250960054211</v>
      </c>
      <c r="AO140" s="41">
        <v>231.04684689745037</v>
      </c>
      <c r="AP140" s="39">
        <f>AVERAGE(AV140,AK140,AN140)</f>
        <v>37.096582058662186</v>
      </c>
      <c r="AQ140" s="40">
        <v>335.77371941588251</v>
      </c>
      <c r="AR140" s="40">
        <v>110.53250960054211</v>
      </c>
      <c r="AS140" s="41">
        <v>231.04684689745037</v>
      </c>
      <c r="AT140" s="39">
        <f>AVERAGE(AI140,AO140,AR140)</f>
        <v>113.85978549933083</v>
      </c>
      <c r="AU140" s="39">
        <v>3</v>
      </c>
      <c r="AV140" s="48">
        <v>0.75723657544444445</v>
      </c>
      <c r="AW140" s="55">
        <f t="shared" si="86"/>
        <v>0</v>
      </c>
      <c r="AX140" s="48">
        <v>0.75723657544444445</v>
      </c>
      <c r="AY140" s="48">
        <v>18.117206743777775</v>
      </c>
      <c r="AZ140" s="48">
        <v>18.87444331922222</v>
      </c>
      <c r="BA140" s="56">
        <v>0.51710076179666675</v>
      </c>
      <c r="BB140" s="31">
        <f t="shared" si="81"/>
        <v>0.39156761002262136</v>
      </c>
      <c r="BC140" s="31">
        <f t="shared" si="82"/>
        <v>9.3684214088351965</v>
      </c>
      <c r="BD140" s="31">
        <f t="shared" si="83"/>
        <v>9.7599890188578176</v>
      </c>
      <c r="BE140" s="31">
        <v>13.101657747457818</v>
      </c>
      <c r="BF140" s="49">
        <v>0</v>
      </c>
      <c r="BG140" s="49">
        <v>9.9999999999999995E-7</v>
      </c>
      <c r="BH140" s="49"/>
      <c r="BI140" s="49">
        <v>1.9534731E-2</v>
      </c>
      <c r="BJ140" s="49">
        <v>1.9534731E-2</v>
      </c>
      <c r="BK140" s="16">
        <v>0</v>
      </c>
      <c r="BL140" s="50">
        <v>7</v>
      </c>
      <c r="BM140" s="16">
        <v>9.3999999999999968</v>
      </c>
      <c r="BN140" s="50">
        <v>6.6025380133342768</v>
      </c>
      <c r="BO140" s="9">
        <v>0.62</v>
      </c>
      <c r="BP140" s="9">
        <v>0.60599999999999998</v>
      </c>
      <c r="BQ140" s="53">
        <v>0.61480080000000004</v>
      </c>
      <c r="BR140" s="6">
        <v>75</v>
      </c>
      <c r="BS140" s="11">
        <v>105</v>
      </c>
      <c r="BT140" s="48">
        <v>50.961632667835865</v>
      </c>
      <c r="BU140" s="56">
        <v>1.0249999999999999</v>
      </c>
      <c r="BV140" s="16">
        <v>83</v>
      </c>
      <c r="BW140" s="16">
        <v>60</v>
      </c>
      <c r="BX140" s="16">
        <v>72</v>
      </c>
      <c r="BY140" s="16">
        <v>82</v>
      </c>
      <c r="BZ140" s="16">
        <v>60</v>
      </c>
      <c r="CA140" s="16">
        <v>71</v>
      </c>
      <c r="CB140" s="16">
        <v>89</v>
      </c>
      <c r="CC140" s="16">
        <v>65</v>
      </c>
      <c r="CD140" s="16">
        <v>77</v>
      </c>
      <c r="CE140" s="16">
        <v>67</v>
      </c>
      <c r="CF140" s="16">
        <v>49</v>
      </c>
      <c r="CG140" s="16">
        <v>58</v>
      </c>
      <c r="CH140" s="16">
        <v>48</v>
      </c>
      <c r="CI140" s="16">
        <v>35</v>
      </c>
      <c r="CJ140" s="16">
        <v>42</v>
      </c>
      <c r="CK140" s="49">
        <v>0.72916666666666663</v>
      </c>
      <c r="CL140" s="54">
        <v>0.91840957146671065</v>
      </c>
      <c r="CM140" s="56">
        <v>1.0410992490202515</v>
      </c>
      <c r="CN140" s="56">
        <v>1.0099657184693083</v>
      </c>
      <c r="CO140" s="6">
        <v>210</v>
      </c>
      <c r="CP140" s="14">
        <v>210</v>
      </c>
      <c r="CQ140" s="14">
        <v>180</v>
      </c>
      <c r="CR140" s="4">
        <v>74.400000000000006</v>
      </c>
      <c r="CS140" s="7">
        <v>55.1</v>
      </c>
      <c r="CT140" s="6">
        <v>95</v>
      </c>
      <c r="CU140" s="6">
        <v>81</v>
      </c>
      <c r="CV140" s="9">
        <v>0.9756063859643459</v>
      </c>
      <c r="CW140" s="13">
        <v>49.6</v>
      </c>
      <c r="CX140" s="13">
        <v>46.14</v>
      </c>
      <c r="CY140" s="9">
        <v>1.0749891634156914</v>
      </c>
      <c r="CZ140" s="34">
        <v>25</v>
      </c>
      <c r="DA140" s="9">
        <v>0.36799999999999999</v>
      </c>
      <c r="DB140" s="13">
        <v>26.92</v>
      </c>
      <c r="DC140" s="13">
        <v>53.496969999999997</v>
      </c>
      <c r="DD140" s="13">
        <v>63.626100000000001</v>
      </c>
      <c r="DE140" s="9">
        <v>0.8408022808250073</v>
      </c>
      <c r="DF140" s="16">
        <v>0</v>
      </c>
      <c r="DG140" s="16">
        <v>0</v>
      </c>
      <c r="DH140" s="16">
        <v>0</v>
      </c>
      <c r="DI140" s="16">
        <v>0</v>
      </c>
      <c r="DJ140" s="16">
        <v>0</v>
      </c>
      <c r="DK140" s="16">
        <v>0</v>
      </c>
      <c r="DL140" s="16">
        <v>0</v>
      </c>
      <c r="DM140" s="16">
        <v>0</v>
      </c>
      <c r="DN140" s="16">
        <v>0</v>
      </c>
      <c r="DO140" s="16">
        <v>0</v>
      </c>
      <c r="DP140" s="16">
        <v>0</v>
      </c>
      <c r="DQ140" s="16">
        <v>1</v>
      </c>
      <c r="DR140" s="16">
        <v>0</v>
      </c>
      <c r="DS140" s="16">
        <v>0</v>
      </c>
      <c r="DT140" s="16">
        <v>0</v>
      </c>
      <c r="DU140" s="16">
        <v>0</v>
      </c>
      <c r="DV140" s="16">
        <v>1</v>
      </c>
      <c r="DW140" s="16">
        <v>0</v>
      </c>
      <c r="DX140" s="16">
        <v>0</v>
      </c>
      <c r="DY140" s="16">
        <v>0</v>
      </c>
      <c r="DZ140" s="3" t="s">
        <v>400</v>
      </c>
      <c r="EA140" s="3" t="s">
        <v>400</v>
      </c>
      <c r="EB140" s="50">
        <v>1.423694945945946</v>
      </c>
      <c r="EC140" s="55">
        <v>1423694.945945946</v>
      </c>
      <c r="ED140" s="55">
        <v>2009029</v>
      </c>
      <c r="EE140" s="57">
        <v>1021488.9999825887</v>
      </c>
      <c r="EF140" s="57">
        <v>987540.00001741142</v>
      </c>
      <c r="EG140" s="55">
        <v>502013.46290344832</v>
      </c>
      <c r="EH140" s="21">
        <v>131600</v>
      </c>
      <c r="EI140" s="57">
        <v>62246.799999999996</v>
      </c>
      <c r="EJ140" s="57">
        <v>69353.2</v>
      </c>
      <c r="EK140" s="59">
        <v>6.6</v>
      </c>
      <c r="EL140" s="60">
        <v>0.47299999999999998</v>
      </c>
      <c r="EM140" s="56">
        <v>0.52700000000000002</v>
      </c>
      <c r="EN140" s="30">
        <f t="shared" si="77"/>
        <v>3.1217999999999995</v>
      </c>
      <c r="EO140" s="30">
        <f t="shared" si="78"/>
        <v>3.4782000000000002</v>
      </c>
      <c r="EP140" s="57">
        <f t="shared" si="84"/>
        <v>959242.19998258865</v>
      </c>
      <c r="EQ140" s="57">
        <f t="shared" si="84"/>
        <v>918186.80001741147</v>
      </c>
      <c r="ER140" s="56">
        <f t="shared" si="85"/>
        <v>1.0447135593371617</v>
      </c>
      <c r="ES140" s="31">
        <v>85</v>
      </c>
      <c r="ET140" s="31">
        <v>0</v>
      </c>
      <c r="EU140" s="18">
        <v>0.4</v>
      </c>
      <c r="EV140" s="55">
        <v>0</v>
      </c>
      <c r="EW140" s="55">
        <v>0</v>
      </c>
      <c r="EX140" s="55">
        <v>0</v>
      </c>
      <c r="EY140" s="55">
        <v>0</v>
      </c>
      <c r="EZ140" s="31">
        <v>0</v>
      </c>
      <c r="FA140" s="31">
        <v>0</v>
      </c>
      <c r="FB140" s="31">
        <v>0</v>
      </c>
      <c r="FC140" s="31">
        <v>15</v>
      </c>
      <c r="FD140" s="31">
        <v>0</v>
      </c>
      <c r="FE140" s="61">
        <v>0.72199999999999998</v>
      </c>
      <c r="FI140" s="48"/>
      <c r="FJ140" s="27">
        <v>0.29529872238606475</v>
      </c>
      <c r="FK140" s="27">
        <v>0.54941744790717573</v>
      </c>
      <c r="FL140" s="31">
        <v>4</v>
      </c>
      <c r="FM140" s="30">
        <v>2</v>
      </c>
      <c r="FN140" s="30">
        <v>1</v>
      </c>
      <c r="FO140" s="31">
        <v>8</v>
      </c>
      <c r="FP140" s="31">
        <v>4</v>
      </c>
      <c r="FQ140" s="48">
        <v>0.3408821538296492</v>
      </c>
      <c r="FR140" s="48">
        <v>0.29873808238497751</v>
      </c>
      <c r="FS140" s="48">
        <v>0.14221968487805348</v>
      </c>
      <c r="FT140" s="48">
        <v>0.17471882198747013</v>
      </c>
      <c r="FU140" s="48">
        <v>0.30119523819746519</v>
      </c>
      <c r="FV140" s="31">
        <v>3.0898430535500006</v>
      </c>
      <c r="FW140" s="30">
        <v>1.8380970840555557</v>
      </c>
      <c r="FX140" s="31">
        <v>26.229073601499998</v>
      </c>
      <c r="FY140" s="31">
        <v>26.188224768749997</v>
      </c>
      <c r="FZ140" s="31">
        <v>28.003361427222224</v>
      </c>
      <c r="GA140" s="31">
        <v>3.8429504013333329</v>
      </c>
      <c r="GB140" s="31">
        <v>31.198479240555553</v>
      </c>
      <c r="GC140" s="31">
        <v>24.106754486666667</v>
      </c>
      <c r="GD140" s="31">
        <v>32.009907323888889</v>
      </c>
      <c r="GE140" s="31">
        <v>56.116661810555556</v>
      </c>
      <c r="GF140" s="31">
        <v>15.714551627701859</v>
      </c>
      <c r="GG140" s="31">
        <v>58.481341460000003</v>
      </c>
      <c r="GH140" s="21">
        <v>40.4</v>
      </c>
      <c r="GI140" s="44">
        <v>0.28401211909006996</v>
      </c>
    </row>
    <row r="141" spans="1:191" ht="14" customHeight="1" x14ac:dyDescent="0.15">
      <c r="A141" s="16" t="s">
        <v>405</v>
      </c>
      <c r="B141" s="21" t="s">
        <v>771</v>
      </c>
      <c r="C141" s="33">
        <v>4.1081081081081079</v>
      </c>
      <c r="D141" s="20">
        <v>4.5</v>
      </c>
      <c r="E141" s="20">
        <v>4.166666666666667</v>
      </c>
      <c r="F141" s="20">
        <v>4</v>
      </c>
      <c r="G141" s="20">
        <v>4</v>
      </c>
      <c r="H141" s="31">
        <v>-1.35</v>
      </c>
      <c r="I141" s="31">
        <v>-0.94736842105263153</v>
      </c>
      <c r="J141" s="31">
        <v>3.6</v>
      </c>
      <c r="K141" s="31">
        <v>6</v>
      </c>
      <c r="L141" s="31">
        <v>6</v>
      </c>
      <c r="M141" s="31">
        <v>6</v>
      </c>
      <c r="N141" s="31">
        <v>4.5</v>
      </c>
      <c r="O141" s="21">
        <v>5</v>
      </c>
      <c r="P141" s="55">
        <v>1174.1268706999999</v>
      </c>
      <c r="Q141" s="57">
        <v>1147.9494769</v>
      </c>
      <c r="R141" s="57">
        <v>1453.7563736</v>
      </c>
      <c r="S141" s="57">
        <v>1885.7872632000001</v>
      </c>
      <c r="T141" s="57">
        <v>710.83509479999998</v>
      </c>
      <c r="U141" s="57">
        <v>955.92737369999998</v>
      </c>
      <c r="V141" s="55">
        <v>1460.1286068763159</v>
      </c>
      <c r="W141" s="50">
        <v>1.9945741731685345</v>
      </c>
      <c r="X141" s="31">
        <v>1.4990134762038396</v>
      </c>
      <c r="Y141" s="17">
        <v>13.4</v>
      </c>
      <c r="Z141" s="31"/>
      <c r="AA141" s="26">
        <v>47.3</v>
      </c>
      <c r="AB141" s="49">
        <v>6.0582624000000002E-2</v>
      </c>
      <c r="AC141" s="49">
        <v>6.0582624000000002E-2</v>
      </c>
      <c r="AD141" s="48">
        <v>7.6402683529999997</v>
      </c>
      <c r="AE141" s="48">
        <v>7.6402683529999997</v>
      </c>
      <c r="AF141" s="55">
        <v>5673.5277777777774</v>
      </c>
      <c r="AG141" s="55">
        <f t="shared" si="67"/>
        <v>5673527.7777777771</v>
      </c>
      <c r="AH141" s="50">
        <v>0.28745423756034538</v>
      </c>
      <c r="AI141" s="39">
        <v>0</v>
      </c>
      <c r="AJ141" s="39">
        <v>0</v>
      </c>
      <c r="AK141" s="39">
        <v>0</v>
      </c>
      <c r="AL141" s="39">
        <v>0</v>
      </c>
      <c r="AM141" s="40">
        <v>0</v>
      </c>
      <c r="AN141" s="40">
        <v>0</v>
      </c>
      <c r="AO141" s="41">
        <v>0</v>
      </c>
      <c r="AP141" s="39">
        <f>AVERAGE(AV141,AK141,AN141)</f>
        <v>6.3343399333333332E-4</v>
      </c>
      <c r="AQ141" s="40">
        <v>0</v>
      </c>
      <c r="AR141" s="40">
        <v>0</v>
      </c>
      <c r="AS141" s="41">
        <v>0</v>
      </c>
      <c r="AT141" s="39">
        <f>AVERAGE(AI141,AO141,AR141)</f>
        <v>0</v>
      </c>
      <c r="AU141" s="39">
        <v>3</v>
      </c>
      <c r="AV141" s="48">
        <v>1.9003019800000001E-3</v>
      </c>
      <c r="AW141" s="55">
        <f t="shared" si="86"/>
        <v>0</v>
      </c>
      <c r="AX141" s="48">
        <v>1.9003019800000001E-3</v>
      </c>
      <c r="AY141" s="48">
        <v>0.43968617354545453</v>
      </c>
      <c r="AZ141" s="48">
        <v>0.44158647552545455</v>
      </c>
      <c r="BA141" s="56">
        <v>0.14362029205421054</v>
      </c>
      <c r="BB141" s="31">
        <f t="shared" si="81"/>
        <v>2.7292192535879455E-4</v>
      </c>
      <c r="BC141" s="31">
        <f t="shared" si="82"/>
        <v>6.3147856656796481E-2</v>
      </c>
      <c r="BD141" s="31">
        <f t="shared" si="83"/>
        <v>6.3420778582155279E-2</v>
      </c>
      <c r="BE141" s="31">
        <v>7.7036891315821547</v>
      </c>
      <c r="BF141" s="49">
        <v>0</v>
      </c>
      <c r="BG141" s="49">
        <v>9.9999999999999995E-7</v>
      </c>
      <c r="BH141" s="49"/>
      <c r="BI141" s="49">
        <v>6.0582624000000002E-2</v>
      </c>
      <c r="BJ141" s="49">
        <v>6.0582624000000002E-2</v>
      </c>
      <c r="BK141" s="16">
        <v>0</v>
      </c>
      <c r="BL141" s="50">
        <v>33.9</v>
      </c>
      <c r="BM141" s="16">
        <v>38.79999999999999</v>
      </c>
      <c r="BN141" s="50">
        <v>1.965835870413227</v>
      </c>
      <c r="BO141" s="9">
        <v>0.48599999999999999</v>
      </c>
      <c r="BP141" s="9">
        <v>0.68100000000000005</v>
      </c>
      <c r="BQ141" s="53">
        <v>0.71555825500000003</v>
      </c>
      <c r="BR141" s="6">
        <v>110</v>
      </c>
      <c r="BS141" s="11">
        <v>138</v>
      </c>
      <c r="BT141" s="48">
        <v>49.158227977691638</v>
      </c>
      <c r="BU141" s="56">
        <v>1.05</v>
      </c>
      <c r="BV141" s="16">
        <v>144</v>
      </c>
      <c r="BW141" s="16">
        <v>140</v>
      </c>
      <c r="BX141" s="16">
        <v>142</v>
      </c>
      <c r="BY141" s="16">
        <v>119</v>
      </c>
      <c r="BZ141" s="16">
        <v>116</v>
      </c>
      <c r="CA141" s="16">
        <v>117</v>
      </c>
      <c r="CB141" s="16">
        <v>86</v>
      </c>
      <c r="CC141" s="16">
        <v>84</v>
      </c>
      <c r="CD141" s="16">
        <v>85</v>
      </c>
      <c r="CE141" s="16">
        <v>63</v>
      </c>
      <c r="CF141" s="16">
        <v>61</v>
      </c>
      <c r="CG141" s="16">
        <v>62</v>
      </c>
      <c r="CH141" s="16">
        <v>52</v>
      </c>
      <c r="CI141" s="16">
        <v>51</v>
      </c>
      <c r="CJ141" s="16">
        <v>51</v>
      </c>
      <c r="CK141" s="49">
        <v>0.98076923076923073</v>
      </c>
      <c r="CL141" s="54">
        <v>0.99508557627923966</v>
      </c>
      <c r="CM141" s="56">
        <v>1.0163785053635737</v>
      </c>
      <c r="CN141" s="56">
        <v>1.003892994368123</v>
      </c>
      <c r="CO141" s="6">
        <v>830</v>
      </c>
      <c r="CP141" s="14">
        <v>830</v>
      </c>
      <c r="CQ141" s="14">
        <v>380</v>
      </c>
      <c r="CR141" s="4">
        <v>101.4</v>
      </c>
      <c r="CS141" s="7">
        <v>48</v>
      </c>
      <c r="CT141" s="6">
        <v>44</v>
      </c>
      <c r="CU141" s="6">
        <v>19</v>
      </c>
      <c r="CV141" s="9">
        <v>0.6000146356411088</v>
      </c>
      <c r="CW141" s="13">
        <v>17.899999999999999</v>
      </c>
      <c r="CX141" s="13">
        <v>39.92</v>
      </c>
      <c r="CY141" s="9">
        <v>0.44839679358717427</v>
      </c>
      <c r="CZ141" s="34">
        <v>20</v>
      </c>
      <c r="DA141" s="9">
        <v>0.496</v>
      </c>
      <c r="DB141" s="13">
        <v>33.159999999999997</v>
      </c>
      <c r="DC141" s="13">
        <v>65.886679999999998</v>
      </c>
      <c r="DD141" s="13">
        <v>81.855549999999994</v>
      </c>
      <c r="DE141" s="9">
        <v>0.80491402232347109</v>
      </c>
      <c r="DF141" s="16">
        <v>0</v>
      </c>
      <c r="DG141" s="16">
        <v>0</v>
      </c>
      <c r="DH141" s="16">
        <v>0</v>
      </c>
      <c r="DI141" s="16">
        <v>0</v>
      </c>
      <c r="DJ141" s="16">
        <v>0</v>
      </c>
      <c r="DK141" s="16">
        <v>0</v>
      </c>
      <c r="DL141" s="16">
        <v>0</v>
      </c>
      <c r="DM141" s="16">
        <v>0</v>
      </c>
      <c r="DN141" s="16">
        <v>0</v>
      </c>
      <c r="DO141" s="16">
        <v>1</v>
      </c>
      <c r="DP141" s="16">
        <v>0</v>
      </c>
      <c r="DQ141" s="16">
        <v>0</v>
      </c>
      <c r="DR141" s="16">
        <v>1</v>
      </c>
      <c r="DS141" s="16">
        <v>0</v>
      </c>
      <c r="DT141" s="16">
        <v>0</v>
      </c>
      <c r="DU141" s="16">
        <v>0</v>
      </c>
      <c r="DV141" s="16">
        <v>0</v>
      </c>
      <c r="DW141" s="16">
        <v>0</v>
      </c>
      <c r="DX141" s="16">
        <v>0</v>
      </c>
      <c r="DY141" s="16">
        <v>0</v>
      </c>
      <c r="DZ141" s="3" t="s">
        <v>523</v>
      </c>
      <c r="EA141" s="3" t="s">
        <v>523</v>
      </c>
      <c r="EB141" s="50">
        <v>19.737151297297299</v>
      </c>
      <c r="EC141" s="55">
        <v>19737151.297297299</v>
      </c>
      <c r="ED141" s="55">
        <v>27221542</v>
      </c>
      <c r="EE141" s="57">
        <v>13686684.000001591</v>
      </c>
      <c r="EF141" s="57">
        <v>13534857.999998409</v>
      </c>
      <c r="EG141" s="55">
        <v>8785200.0063448288</v>
      </c>
      <c r="EH141" s="21">
        <v>818700</v>
      </c>
      <c r="EI141" s="57">
        <v>565721.69999999995</v>
      </c>
      <c r="EJ141" s="57">
        <v>252978.30000000005</v>
      </c>
      <c r="EK141" s="59">
        <v>3</v>
      </c>
      <c r="EL141" s="60">
        <v>0.69099999999999995</v>
      </c>
      <c r="EM141" s="56">
        <v>0.30900000000000005</v>
      </c>
      <c r="EN141" s="30">
        <f t="shared" si="77"/>
        <v>2.073</v>
      </c>
      <c r="EO141" s="30">
        <f t="shared" si="78"/>
        <v>0.92700000000000016</v>
      </c>
      <c r="EP141" s="57">
        <f t="shared" si="84"/>
        <v>13120962.300001591</v>
      </c>
      <c r="EQ141" s="57">
        <f t="shared" si="84"/>
        <v>13281879.699998409</v>
      </c>
      <c r="ER141" s="56">
        <f t="shared" si="85"/>
        <v>0.98788444078462501</v>
      </c>
      <c r="ES141" s="31">
        <v>0</v>
      </c>
      <c r="ET141" s="31">
        <v>4.2</v>
      </c>
      <c r="EU141" s="18">
        <v>4.2</v>
      </c>
      <c r="EV141" s="55">
        <v>0</v>
      </c>
      <c r="EW141" s="55">
        <v>0</v>
      </c>
      <c r="EX141" s="55">
        <v>0</v>
      </c>
      <c r="EY141" s="55">
        <v>0</v>
      </c>
      <c r="EZ141" s="31">
        <v>80.600000000000009</v>
      </c>
      <c r="FA141" s="31">
        <v>10.7</v>
      </c>
      <c r="FB141" s="31">
        <v>0</v>
      </c>
      <c r="FC141" s="31">
        <v>0.89999999999999991</v>
      </c>
      <c r="FD141" s="31">
        <v>0</v>
      </c>
      <c r="FE141" s="61">
        <v>0.65900000000000003</v>
      </c>
      <c r="FF141" s="16">
        <v>1</v>
      </c>
      <c r="FG141" s="16">
        <v>8000</v>
      </c>
      <c r="FH141" s="50">
        <v>405.32698359035624</v>
      </c>
      <c r="FI141" s="48">
        <f t="shared" ref="FI141:FI172" si="87">LN(FH141)</f>
        <v>6.0046941082509795</v>
      </c>
      <c r="FJ141" s="27">
        <v>-1.3694015198775897</v>
      </c>
      <c r="FK141" s="27">
        <v>-1.7062308021139814</v>
      </c>
      <c r="FL141" s="31">
        <v>11</v>
      </c>
      <c r="FM141" s="30">
        <v>1.3636363636363635</v>
      </c>
      <c r="FN141" s="30">
        <v>0.54545454545454541</v>
      </c>
      <c r="FO141" s="31">
        <v>14.999999999999998</v>
      </c>
      <c r="FP141" s="31">
        <v>6</v>
      </c>
      <c r="FQ141" s="48">
        <v>-0.8633316901155017</v>
      </c>
      <c r="FR141" s="48">
        <v>-0.45916302504398665</v>
      </c>
      <c r="FS141" s="48">
        <v>-0.37661943954861471</v>
      </c>
      <c r="FT141" s="48">
        <v>-6.1118371189533172E-2</v>
      </c>
      <c r="FU141" s="48">
        <v>-0.69329266560232361</v>
      </c>
      <c r="FV141" s="31">
        <v>1.3402518275499999</v>
      </c>
      <c r="FW141" s="30">
        <v>0.80899901900000004</v>
      </c>
      <c r="FX141" s="31">
        <v>8.9922277119</v>
      </c>
      <c r="FY141" s="31">
        <v>9.1672972025555541</v>
      </c>
      <c r="FZ141" s="31">
        <v>8.6675708792499986</v>
      </c>
      <c r="GA141" s="31">
        <v>1.2132209381999997</v>
      </c>
      <c r="GB141" s="31">
        <v>21.960569823500002</v>
      </c>
      <c r="GC141" s="31">
        <v>31.886303034000008</v>
      </c>
      <c r="GD141" s="31">
        <v>11.302267924000001</v>
      </c>
      <c r="GE141" s="31">
        <v>43.188570958000007</v>
      </c>
      <c r="GF141" s="31">
        <v>3.7433999995198306</v>
      </c>
      <c r="GG141" s="31">
        <v>65.205975609999996</v>
      </c>
      <c r="GH141" s="21">
        <v>48.1</v>
      </c>
      <c r="GI141" s="44">
        <v>-0.76260442218910229</v>
      </c>
    </row>
    <row r="142" spans="1:191" ht="14" customHeight="1" x14ac:dyDescent="0.15">
      <c r="A142" s="16" t="s">
        <v>596</v>
      </c>
      <c r="B142" s="21" t="s">
        <v>772</v>
      </c>
      <c r="C142" s="33">
        <v>1</v>
      </c>
      <c r="D142" s="20">
        <v>1</v>
      </c>
      <c r="E142" s="20">
        <v>1</v>
      </c>
      <c r="F142" s="20">
        <v>1</v>
      </c>
      <c r="G142" s="20">
        <v>1</v>
      </c>
      <c r="H142" s="31">
        <v>10</v>
      </c>
      <c r="I142" s="31">
        <v>10</v>
      </c>
      <c r="J142" s="31">
        <v>10</v>
      </c>
      <c r="K142" s="31">
        <v>10</v>
      </c>
      <c r="L142" s="31">
        <v>10</v>
      </c>
      <c r="M142" s="31">
        <v>10</v>
      </c>
      <c r="N142" s="31">
        <v>1</v>
      </c>
      <c r="O142" s="21">
        <v>73</v>
      </c>
      <c r="P142" s="55">
        <v>17386.745831</v>
      </c>
      <c r="Q142" s="57">
        <v>17791.211036000001</v>
      </c>
      <c r="R142" s="57">
        <v>24618.595368999999</v>
      </c>
      <c r="S142" s="57">
        <v>32638.074240999998</v>
      </c>
      <c r="T142" s="57">
        <v>26274.853230000001</v>
      </c>
      <c r="U142" s="57">
        <v>35104.526250000003</v>
      </c>
      <c r="V142" s="55">
        <v>24635.891594368422</v>
      </c>
      <c r="W142" s="50">
        <v>1.9502248260745765</v>
      </c>
      <c r="X142" s="31">
        <v>1.9010706938260458</v>
      </c>
      <c r="Y142" s="17">
        <v>19.344444444444445</v>
      </c>
      <c r="Z142" s="31">
        <v>4.4761499138749992</v>
      </c>
      <c r="AA142" s="26">
        <v>30.9</v>
      </c>
      <c r="AB142" s="49">
        <v>0</v>
      </c>
      <c r="AC142" s="49">
        <v>1E-3</v>
      </c>
      <c r="AD142" s="48"/>
      <c r="AE142" s="49">
        <v>1E-3</v>
      </c>
      <c r="AF142" s="55">
        <v>64214.361111111109</v>
      </c>
      <c r="AG142" s="55">
        <f t="shared" si="67"/>
        <v>64214361.111111112</v>
      </c>
      <c r="AH142" s="50">
        <v>4.2848494178932386</v>
      </c>
      <c r="AI142" s="39">
        <v>4288.7148371932853</v>
      </c>
      <c r="AJ142" s="39">
        <v>5012.4800392111092</v>
      </c>
      <c r="AK142" s="39">
        <v>7060.9671121499923</v>
      </c>
      <c r="AL142" s="39">
        <v>5454.0539961847962</v>
      </c>
      <c r="AM142" s="40">
        <v>0</v>
      </c>
      <c r="AN142" s="40">
        <v>0</v>
      </c>
      <c r="AO142" s="41">
        <v>0</v>
      </c>
      <c r="AP142" s="39">
        <f>AVERAGE(AV142,AK142,AN142)</f>
        <v>2357.7622686624386</v>
      </c>
      <c r="AQ142" s="40">
        <v>4288.7148371932853</v>
      </c>
      <c r="AR142" s="40">
        <v>5012.4800392111092</v>
      </c>
      <c r="AS142" s="41">
        <v>7060.9671121499923</v>
      </c>
      <c r="AT142" s="39">
        <f>AVERAGE(AI142,AO142,AR142)</f>
        <v>3100.3982921347983</v>
      </c>
      <c r="AU142" s="39">
        <v>3</v>
      </c>
      <c r="AV142" s="48">
        <v>12.319693837324323</v>
      </c>
      <c r="AW142" s="55">
        <f t="shared" si="86"/>
        <v>0</v>
      </c>
      <c r="AX142" s="48">
        <v>12.319693837324323</v>
      </c>
      <c r="AY142" s="48">
        <v>2.7409959654054048</v>
      </c>
      <c r="AZ142" s="48">
        <v>15.060689802729728</v>
      </c>
      <c r="BA142" s="56">
        <v>0.58659538971842085</v>
      </c>
      <c r="BB142" s="31">
        <f t="shared" si="81"/>
        <v>7.2266756077168885</v>
      </c>
      <c r="BC142" s="31">
        <f t="shared" si="82"/>
        <v>1.6078555965436025</v>
      </c>
      <c r="BD142" s="31">
        <f t="shared" si="83"/>
        <v>8.8345312042604913</v>
      </c>
      <c r="BE142" s="31">
        <v>8.8345312042604913</v>
      </c>
      <c r="BF142" s="49">
        <v>8.0391561E-2</v>
      </c>
      <c r="BG142" s="49">
        <v>8.0391561E-2</v>
      </c>
      <c r="BH142" s="49">
        <v>0.15129999999999999</v>
      </c>
      <c r="BI142" s="49">
        <v>8.0391561E-2</v>
      </c>
      <c r="BJ142" s="49">
        <v>8.0391561E-2</v>
      </c>
      <c r="BK142" s="16">
        <v>0</v>
      </c>
      <c r="BL142" s="50">
        <v>40.9</v>
      </c>
      <c r="BM142" s="16"/>
      <c r="BN142" s="50">
        <v>0</v>
      </c>
      <c r="BO142" s="9">
        <v>0.88200000000000001</v>
      </c>
      <c r="BP142" s="9"/>
      <c r="BQ142" s="53">
        <v>0.17420920100000001</v>
      </c>
      <c r="BR142" s="6">
        <v>1</v>
      </c>
      <c r="BS142" s="11">
        <v>7</v>
      </c>
      <c r="BT142" s="48">
        <v>50.380298390408853</v>
      </c>
      <c r="BU142" s="56">
        <v>1.0509999999999999</v>
      </c>
      <c r="BV142" s="16">
        <v>10</v>
      </c>
      <c r="BW142" s="16">
        <v>8</v>
      </c>
      <c r="BX142" s="16">
        <v>9</v>
      </c>
      <c r="BY142" s="16">
        <v>8</v>
      </c>
      <c r="BZ142" s="16">
        <v>6</v>
      </c>
      <c r="CA142" s="16">
        <v>7</v>
      </c>
      <c r="CB142" s="16">
        <v>7</v>
      </c>
      <c r="CC142" s="16">
        <v>6</v>
      </c>
      <c r="CD142" s="16">
        <v>6</v>
      </c>
      <c r="CE142" s="16">
        <v>6</v>
      </c>
      <c r="CF142" s="16">
        <v>5</v>
      </c>
      <c r="CG142" s="16">
        <v>6</v>
      </c>
      <c r="CH142" s="16">
        <v>5</v>
      </c>
      <c r="CI142" s="16">
        <v>4</v>
      </c>
      <c r="CJ142" s="16">
        <v>5</v>
      </c>
      <c r="CK142" s="49">
        <v>0.8</v>
      </c>
      <c r="CL142" s="54">
        <v>0.86135311614678611</v>
      </c>
      <c r="CM142" s="56">
        <v>1.0598206537460222</v>
      </c>
      <c r="CN142" s="56">
        <v>1.0133933457770892</v>
      </c>
      <c r="CO142" s="6">
        <v>6</v>
      </c>
      <c r="CP142" s="14"/>
      <c r="CQ142" s="14"/>
      <c r="CR142" s="4"/>
      <c r="CS142" s="7">
        <v>67</v>
      </c>
      <c r="CT142" s="6"/>
      <c r="CU142" s="6">
        <v>100</v>
      </c>
      <c r="CV142" s="9"/>
      <c r="CW142" s="13">
        <v>86.3</v>
      </c>
      <c r="CX142" s="13">
        <v>89.15</v>
      </c>
      <c r="CY142" s="9">
        <v>0.96803140773976437</v>
      </c>
      <c r="CZ142" s="34">
        <v>33</v>
      </c>
      <c r="DA142" s="9">
        <f>DB142/(100-DB142)</f>
        <v>0.64230579733946458</v>
      </c>
      <c r="DB142" s="13">
        <v>39.11</v>
      </c>
      <c r="DC142" s="13">
        <v>73.353899999999996</v>
      </c>
      <c r="DD142" s="13">
        <v>85.380529999999993</v>
      </c>
      <c r="DE142" s="9">
        <v>0.85914083690977328</v>
      </c>
      <c r="DF142" s="16">
        <v>0</v>
      </c>
      <c r="DG142" s="16">
        <v>0</v>
      </c>
      <c r="DH142" s="16">
        <v>0</v>
      </c>
      <c r="DI142" s="16">
        <v>0</v>
      </c>
      <c r="DJ142" s="16">
        <v>0</v>
      </c>
      <c r="DK142" s="16">
        <v>0</v>
      </c>
      <c r="DL142" s="16">
        <v>0</v>
      </c>
      <c r="DM142" s="16">
        <v>0</v>
      </c>
      <c r="DN142" s="16">
        <v>1</v>
      </c>
      <c r="DO142" s="16">
        <v>0</v>
      </c>
      <c r="DP142" s="16">
        <v>0</v>
      </c>
      <c r="DQ142" s="16">
        <v>0</v>
      </c>
      <c r="DR142" s="16">
        <v>0</v>
      </c>
      <c r="DS142" s="16">
        <v>0</v>
      </c>
      <c r="DT142" s="16">
        <v>0</v>
      </c>
      <c r="DU142" s="16">
        <v>0</v>
      </c>
      <c r="DV142" s="16">
        <v>0</v>
      </c>
      <c r="DW142" s="16">
        <v>0</v>
      </c>
      <c r="DX142" s="16">
        <v>0</v>
      </c>
      <c r="DY142" s="16">
        <v>0</v>
      </c>
      <c r="DZ142" s="3" t="s">
        <v>399</v>
      </c>
      <c r="EA142" s="3" t="s">
        <v>25</v>
      </c>
      <c r="EB142" s="50">
        <v>14.986375213783786</v>
      </c>
      <c r="EC142" s="55">
        <v>14986375.213783786</v>
      </c>
      <c r="ED142" s="55">
        <v>16319850</v>
      </c>
      <c r="EE142" s="57">
        <v>8247722.4523267047</v>
      </c>
      <c r="EF142" s="57">
        <v>8072127.5476732953</v>
      </c>
      <c r="EG142" s="55">
        <v>7394681.1573103452</v>
      </c>
      <c r="EH142" s="21">
        <v>1735400</v>
      </c>
      <c r="EI142" s="57">
        <v>895466.4</v>
      </c>
      <c r="EJ142" s="57">
        <v>839933.6</v>
      </c>
      <c r="EK142" s="59">
        <v>10.6</v>
      </c>
      <c r="EL142" s="60">
        <v>0.51600000000000001</v>
      </c>
      <c r="EM142" s="56">
        <v>0.48399999999999999</v>
      </c>
      <c r="EN142" s="30">
        <f t="shared" si="77"/>
        <v>5.4695999999999998</v>
      </c>
      <c r="EO142" s="30">
        <f t="shared" si="78"/>
        <v>5.1303999999999998</v>
      </c>
      <c r="EP142" s="57">
        <f t="shared" si="84"/>
        <v>7352256.0523267044</v>
      </c>
      <c r="EQ142" s="57">
        <f t="shared" si="84"/>
        <v>7232193.9476732956</v>
      </c>
      <c r="ER142" s="56">
        <f t="shared" si="85"/>
        <v>1.0166010626266506</v>
      </c>
      <c r="ES142" s="31">
        <v>50</v>
      </c>
      <c r="ET142" s="31">
        <v>5.8000000000000007</v>
      </c>
      <c r="EU142" s="18">
        <v>5.7</v>
      </c>
      <c r="EV142" s="55">
        <v>0</v>
      </c>
      <c r="EW142" s="55">
        <v>0</v>
      </c>
      <c r="EX142" s="55">
        <v>0</v>
      </c>
      <c r="EY142" s="55">
        <v>0</v>
      </c>
      <c r="EZ142" s="31">
        <v>0</v>
      </c>
      <c r="FA142" s="31">
        <v>0</v>
      </c>
      <c r="FB142" s="31">
        <v>0</v>
      </c>
      <c r="FC142" s="31">
        <v>2.1999999999999997</v>
      </c>
      <c r="FD142" s="31">
        <v>42</v>
      </c>
      <c r="FE142" s="61">
        <v>0.34499999999999997</v>
      </c>
      <c r="FF142" s="16">
        <v>0</v>
      </c>
      <c r="FG142" s="16">
        <v>0</v>
      </c>
      <c r="FH142" s="50">
        <v>0.1</v>
      </c>
      <c r="FI142" s="48">
        <f t="shared" si="87"/>
        <v>-2.3025850929940455</v>
      </c>
      <c r="FJ142" s="27">
        <v>1.2644028792064264</v>
      </c>
      <c r="FK142" s="27">
        <v>1.1021199536391166</v>
      </c>
      <c r="FL142" s="31">
        <v>9</v>
      </c>
      <c r="FM142" s="30">
        <v>1.7777777777777777</v>
      </c>
      <c r="FN142" s="30">
        <v>1</v>
      </c>
      <c r="FO142" s="31">
        <v>16</v>
      </c>
      <c r="FP142" s="31">
        <v>9</v>
      </c>
      <c r="FQ142" s="48">
        <v>0.80265502616216045</v>
      </c>
      <c r="FR142" s="48">
        <v>-0.24261985149285403</v>
      </c>
      <c r="FS142" s="48">
        <v>-0.45073931446671034</v>
      </c>
      <c r="FT142" s="48">
        <v>-0.41487416095503815</v>
      </c>
      <c r="FU142" s="48">
        <v>0.15930833057733493</v>
      </c>
      <c r="FV142" s="31">
        <v>1.7771413755000001</v>
      </c>
      <c r="FW142" s="30">
        <v>0.85996771105263148</v>
      </c>
      <c r="FX142" s="31">
        <v>23.828242943999996</v>
      </c>
      <c r="FY142" s="31">
        <v>22.536401851111108</v>
      </c>
      <c r="FZ142" s="31">
        <v>22.458982199285717</v>
      </c>
      <c r="GA142" s="31"/>
      <c r="GB142" s="31">
        <v>0.65245061250000003</v>
      </c>
      <c r="GC142" s="31">
        <v>26.536481667857142</v>
      </c>
      <c r="GD142" s="31">
        <v>25.90909008642857</v>
      </c>
      <c r="GE142" s="31">
        <v>52.445571754285709</v>
      </c>
      <c r="GF142" s="31">
        <v>11.778741624608646</v>
      </c>
      <c r="GG142" s="31">
        <v>79.430487799999995</v>
      </c>
      <c r="GH142" s="21">
        <v>4.5</v>
      </c>
      <c r="GI142" s="44">
        <v>2.0614136954663542</v>
      </c>
    </row>
    <row r="143" spans="1:191" ht="14" customHeight="1" x14ac:dyDescent="0.15">
      <c r="A143" s="16" t="s">
        <v>540</v>
      </c>
      <c r="B143" s="21" t="s">
        <v>773</v>
      </c>
      <c r="C143" s="33"/>
      <c r="D143" s="20"/>
      <c r="E143" s="20"/>
      <c r="F143" s="20"/>
      <c r="G143" s="20"/>
      <c r="H143" s="31"/>
      <c r="I143" s="31"/>
      <c r="J143" s="31"/>
      <c r="K143" s="31"/>
      <c r="L143" s="31"/>
      <c r="M143" s="31"/>
      <c r="N143" s="31"/>
      <c r="O143" s="21">
        <v>41</v>
      </c>
      <c r="P143" s="55"/>
      <c r="Q143" s="57"/>
      <c r="R143" s="57"/>
      <c r="S143" s="57"/>
      <c r="T143" s="57"/>
      <c r="U143" s="57"/>
      <c r="V143" s="55"/>
      <c r="W143" s="50"/>
      <c r="X143" s="31"/>
      <c r="Y143" s="17">
        <v>16.428571428571427</v>
      </c>
      <c r="Z143" s="31">
        <v>17.759285078461538</v>
      </c>
      <c r="AA143" s="26"/>
      <c r="AD143" s="48">
        <v>7.6248001324999999</v>
      </c>
      <c r="AE143" s="48">
        <v>7.6248001324999999</v>
      </c>
      <c r="AF143" s="55">
        <v>0</v>
      </c>
      <c r="AG143" s="55">
        <f t="shared" ref="AG143:AG174" si="88">AF143*1000</f>
        <v>0</v>
      </c>
      <c r="AH143" s="50">
        <v>0</v>
      </c>
      <c r="AI143" s="39"/>
      <c r="AJ143" s="39"/>
      <c r="AK143" s="39"/>
      <c r="AL143" s="39"/>
      <c r="AM143" s="40"/>
      <c r="AN143" s="40"/>
      <c r="AO143" s="41"/>
      <c r="AP143" s="39"/>
      <c r="AQ143" s="40"/>
      <c r="AR143" s="40"/>
      <c r="AS143" s="41"/>
      <c r="AT143" s="39"/>
      <c r="AU143" s="39">
        <v>0</v>
      </c>
      <c r="AV143" s="48">
        <v>79.595227989111123</v>
      </c>
      <c r="AW143" s="55">
        <f t="shared" si="86"/>
        <v>1</v>
      </c>
      <c r="AX143" s="48">
        <v>0</v>
      </c>
      <c r="AY143" s="48">
        <v>2.0990397914642855</v>
      </c>
      <c r="AZ143" s="48">
        <v>2.0990397914642855</v>
      </c>
      <c r="BA143" s="56"/>
      <c r="BB143" s="31">
        <f t="shared" si="81"/>
        <v>0</v>
      </c>
      <c r="BC143" s="31">
        <f t="shared" si="82"/>
        <v>0</v>
      </c>
      <c r="BD143" s="31">
        <f t="shared" si="83"/>
        <v>0</v>
      </c>
      <c r="BE143" s="31">
        <v>7.6248001324999999</v>
      </c>
      <c r="BH143" s="49"/>
      <c r="BK143" s="16">
        <v>0</v>
      </c>
      <c r="BM143" s="16"/>
      <c r="BN143" s="50">
        <v>0</v>
      </c>
      <c r="BO143" s="9"/>
      <c r="BP143" s="9"/>
      <c r="BQ143" s="53"/>
      <c r="BR143" s="6"/>
      <c r="BS143" s="11"/>
      <c r="BT143" s="48">
        <v>51.788735200051093</v>
      </c>
      <c r="BU143" s="56">
        <v>1.05</v>
      </c>
      <c r="BV143" s="16"/>
      <c r="BW143" s="16"/>
      <c r="BX143" s="16"/>
      <c r="BY143" s="16"/>
      <c r="BZ143" s="16"/>
      <c r="CA143" s="16"/>
      <c r="CB143" s="16"/>
      <c r="CC143" s="16"/>
      <c r="CD143" s="16"/>
      <c r="CE143" s="16"/>
      <c r="CF143" s="16"/>
      <c r="CG143" s="16"/>
      <c r="CH143" s="16"/>
      <c r="CI143" s="49"/>
      <c r="CJ143" s="49"/>
      <c r="CK143" s="49"/>
      <c r="CM143" s="56">
        <v>1.0973460610510857</v>
      </c>
      <c r="CN143" s="56">
        <v>1.02172217325968</v>
      </c>
      <c r="CO143" s="6"/>
      <c r="CP143" s="14"/>
      <c r="CQ143" s="14"/>
      <c r="CR143" s="4"/>
      <c r="CS143" s="7"/>
      <c r="CT143" s="6"/>
      <c r="CU143" s="6"/>
      <c r="CV143" s="9">
        <v>1</v>
      </c>
      <c r="CW143" s="13"/>
      <c r="CX143" s="13"/>
      <c r="CY143" s="9"/>
      <c r="CZ143" s="34"/>
      <c r="DA143" s="9"/>
      <c r="DB143" s="13"/>
      <c r="DC143" s="13">
        <v>63.282780000000002</v>
      </c>
      <c r="DD143" s="13">
        <v>75.056470000000004</v>
      </c>
      <c r="DE143" s="9">
        <v>0.84313557512097226</v>
      </c>
      <c r="DF143" s="16">
        <v>0</v>
      </c>
      <c r="DG143" s="16">
        <v>0</v>
      </c>
      <c r="DH143" s="16">
        <v>1</v>
      </c>
      <c r="DI143" s="16">
        <v>0</v>
      </c>
      <c r="DJ143" s="16">
        <v>0</v>
      </c>
      <c r="DK143" s="16">
        <v>0</v>
      </c>
      <c r="DL143" s="16">
        <v>0</v>
      </c>
      <c r="DM143" s="16">
        <v>0</v>
      </c>
      <c r="DN143" s="16">
        <v>0</v>
      </c>
      <c r="DO143" s="16">
        <v>0</v>
      </c>
      <c r="DP143" s="16">
        <v>1</v>
      </c>
      <c r="DQ143" s="16">
        <v>0</v>
      </c>
      <c r="DR143" s="16">
        <v>0</v>
      </c>
      <c r="DS143" s="16">
        <v>0</v>
      </c>
      <c r="DT143" s="16">
        <v>0</v>
      </c>
      <c r="DU143" s="16">
        <v>0</v>
      </c>
      <c r="DV143" s="16">
        <v>0</v>
      </c>
      <c r="DW143" s="16">
        <v>0</v>
      </c>
      <c r="DX143" s="16">
        <v>0</v>
      </c>
      <c r="DY143" s="16">
        <v>0</v>
      </c>
      <c r="DZ143" s="3" t="s">
        <v>399</v>
      </c>
      <c r="EA143" s="3" t="s">
        <v>21</v>
      </c>
      <c r="EB143" s="50">
        <v>0.18136070270270269</v>
      </c>
      <c r="EC143" s="55">
        <v>181360.70270270269</v>
      </c>
      <c r="ED143" s="55">
        <v>186451</v>
      </c>
      <c r="EE143" s="57">
        <v>99610.999994758909</v>
      </c>
      <c r="EF143" s="57">
        <v>86840.000005241091</v>
      </c>
      <c r="EG143" s="55">
        <v>81161.331076551724</v>
      </c>
      <c r="EH143" s="21"/>
      <c r="EI143" s="57"/>
      <c r="EJ143" s="57"/>
      <c r="EK143" s="59"/>
      <c r="EL143" s="60"/>
      <c r="EM143" s="56"/>
      <c r="EN143" s="30"/>
      <c r="EO143" s="30"/>
      <c r="EP143" s="57"/>
      <c r="EQ143" s="57"/>
      <c r="ER143" s="56"/>
      <c r="ES143" s="31">
        <v>92.300000000000011</v>
      </c>
      <c r="ET143" s="31">
        <v>0</v>
      </c>
      <c r="EU143" s="18">
        <v>0.2</v>
      </c>
      <c r="EV143" s="55">
        <v>0</v>
      </c>
      <c r="EW143" s="55">
        <v>0</v>
      </c>
      <c r="EX143" s="55">
        <v>0</v>
      </c>
      <c r="EY143" s="55">
        <v>0</v>
      </c>
      <c r="EZ143" s="31">
        <v>0</v>
      </c>
      <c r="FA143" s="31">
        <v>0</v>
      </c>
      <c r="FB143" s="31">
        <v>1.3</v>
      </c>
      <c r="FC143" s="31">
        <v>1.2</v>
      </c>
      <c r="FD143" s="31">
        <v>5.2</v>
      </c>
      <c r="FE143" s="61"/>
      <c r="FF143" s="16">
        <v>0</v>
      </c>
      <c r="FG143" s="16">
        <v>0</v>
      </c>
      <c r="FH143" s="50">
        <v>0.1</v>
      </c>
      <c r="FI143" s="48">
        <f t="shared" si="87"/>
        <v>-2.3025850929940455</v>
      </c>
      <c r="FJ143" s="27">
        <v>0.68923584597933041</v>
      </c>
      <c r="FK143" s="27">
        <v>1.0322937741441451</v>
      </c>
      <c r="FL143" s="31">
        <v>0.1</v>
      </c>
      <c r="FM143" s="30">
        <v>0</v>
      </c>
      <c r="FN143" s="30">
        <v>0</v>
      </c>
      <c r="FO143" s="31">
        <v>0.1</v>
      </c>
      <c r="FP143" s="31">
        <v>0.1</v>
      </c>
      <c r="FQ143" s="48">
        <v>0.80265502616216045</v>
      </c>
      <c r="FR143" s="48">
        <v>0.72099727080968612</v>
      </c>
      <c r="FS143" s="48">
        <v>0.7277666967310078</v>
      </c>
      <c r="FT143" s="48">
        <v>0.63460134868262663</v>
      </c>
      <c r="FU143" s="48">
        <v>0.78366282330592529</v>
      </c>
      <c r="FV143" s="31"/>
      <c r="FW143" s="30"/>
      <c r="FX143" s="31"/>
      <c r="FY143" s="31"/>
      <c r="FZ143" s="31"/>
      <c r="GA143" s="31">
        <v>0.63627618949999998</v>
      </c>
      <c r="GB143" s="31">
        <v>24.23264528333333</v>
      </c>
      <c r="GC143" s="31">
        <v>19.282620723333334</v>
      </c>
      <c r="GD143" s="31"/>
      <c r="GE143" s="31"/>
      <c r="GF143" s="31"/>
      <c r="GG143" s="31">
        <v>75.622414629999994</v>
      </c>
      <c r="GH143" s="21"/>
      <c r="GI143" s="44">
        <v>1.2109319812677199</v>
      </c>
    </row>
    <row r="144" spans="1:191" ht="14" customHeight="1" x14ac:dyDescent="0.15">
      <c r="A144" s="16" t="s">
        <v>698</v>
      </c>
      <c r="B144" s="21" t="s">
        <v>774</v>
      </c>
      <c r="C144" s="33"/>
      <c r="D144" s="20"/>
      <c r="E144" s="20"/>
      <c r="F144" s="20"/>
      <c r="G144" s="20"/>
      <c r="H144" s="31"/>
      <c r="I144" s="31"/>
      <c r="J144" s="31"/>
      <c r="K144" s="31"/>
      <c r="L144" s="31"/>
      <c r="M144" s="31"/>
      <c r="N144" s="31"/>
      <c r="O144" s="21"/>
      <c r="P144" s="55"/>
      <c r="Q144" s="57"/>
      <c r="R144" s="57"/>
      <c r="S144" s="57"/>
      <c r="T144" s="57"/>
      <c r="U144" s="57"/>
      <c r="V144" s="55"/>
      <c r="W144" s="50"/>
      <c r="X144" s="31"/>
      <c r="Y144" s="17"/>
      <c r="Z144" s="31">
        <v>18.294462710833333</v>
      </c>
      <c r="AA144" s="26"/>
      <c r="AD144" s="48">
        <v>13.179038021678574</v>
      </c>
      <c r="AE144" s="48">
        <v>13.179038021678574</v>
      </c>
      <c r="AG144" s="55">
        <f t="shared" si="88"/>
        <v>0</v>
      </c>
      <c r="AH144" s="50">
        <v>0</v>
      </c>
      <c r="AI144" s="39"/>
      <c r="AJ144" s="39"/>
      <c r="AK144" s="39"/>
      <c r="AL144" s="39"/>
      <c r="AM144" s="40"/>
      <c r="AN144" s="40"/>
      <c r="AO144" s="41"/>
      <c r="AP144" s="39"/>
      <c r="AQ144" s="40"/>
      <c r="AR144" s="40"/>
      <c r="AS144" s="41"/>
      <c r="AT144" s="39"/>
      <c r="AU144" s="39">
        <v>0</v>
      </c>
      <c r="AV144" s="48">
        <v>0.45633578326315793</v>
      </c>
      <c r="AW144" s="55">
        <f t="shared" si="86"/>
        <v>1</v>
      </c>
      <c r="AX144" s="48">
        <v>0</v>
      </c>
      <c r="AY144" s="48">
        <v>35.902672768947369</v>
      </c>
      <c r="AZ144" s="48">
        <v>35.902672768947369</v>
      </c>
      <c r="BA144" s="56">
        <v>0.14828914526</v>
      </c>
      <c r="BB144" s="31">
        <f t="shared" si="81"/>
        <v>0</v>
      </c>
      <c r="BC144" s="31">
        <f t="shared" si="82"/>
        <v>5.3239766574566829</v>
      </c>
      <c r="BD144" s="31">
        <f t="shared" si="83"/>
        <v>5.3239766574566829</v>
      </c>
      <c r="BE144" s="31">
        <v>18.503014679135255</v>
      </c>
      <c r="BH144" s="49"/>
      <c r="BK144" s="16">
        <v>0</v>
      </c>
      <c r="BM144" s="16"/>
      <c r="BN144" s="50">
        <v>0</v>
      </c>
      <c r="BO144" s="9"/>
      <c r="BP144" s="9"/>
      <c r="BQ144" s="53"/>
      <c r="BR144" s="6"/>
      <c r="BS144" s="11"/>
      <c r="BT144" s="48">
        <v>48.540157168554288</v>
      </c>
      <c r="BU144" s="56">
        <v>1.05</v>
      </c>
      <c r="BV144" s="16"/>
      <c r="BW144" s="16"/>
      <c r="BX144" s="16"/>
      <c r="BY144" s="16"/>
      <c r="BZ144" s="16"/>
      <c r="CA144" s="16"/>
      <c r="CB144" s="16"/>
      <c r="CC144" s="16"/>
      <c r="CD144" s="16"/>
      <c r="CE144" s="16"/>
      <c r="CF144" s="16"/>
      <c r="CG144" s="16"/>
      <c r="CH144" s="16"/>
      <c r="CI144" s="49"/>
      <c r="CJ144" s="49"/>
      <c r="CK144" s="49"/>
      <c r="CM144" s="56">
        <v>1.1000432285555488</v>
      </c>
      <c r="CN144" s="56">
        <v>1.0222856578157218</v>
      </c>
      <c r="CO144" s="6"/>
      <c r="CP144" s="14"/>
      <c r="CQ144" s="14"/>
      <c r="CR144" s="4"/>
      <c r="CS144" s="7"/>
      <c r="CT144" s="6"/>
      <c r="CU144" s="6"/>
      <c r="CV144" s="9">
        <v>0.98966942148760328</v>
      </c>
      <c r="CW144" s="13"/>
      <c r="CX144" s="13"/>
      <c r="CY144" s="9"/>
      <c r="CZ144" s="34"/>
      <c r="DA144" s="9"/>
      <c r="DB144" s="13"/>
      <c r="DC144" s="13">
        <v>49.335189999999997</v>
      </c>
      <c r="DD144" s="13">
        <v>76.161330000000007</v>
      </c>
      <c r="DE144" s="9">
        <v>0.64777216994503628</v>
      </c>
      <c r="DF144" s="16">
        <v>0</v>
      </c>
      <c r="DG144" s="16">
        <v>0</v>
      </c>
      <c r="DH144" s="16">
        <v>0</v>
      </c>
      <c r="DI144" s="16">
        <v>0</v>
      </c>
      <c r="DJ144" s="16">
        <v>0</v>
      </c>
      <c r="DK144" s="16">
        <v>0</v>
      </c>
      <c r="DL144" s="16">
        <v>0</v>
      </c>
      <c r="DM144" s="16">
        <v>1</v>
      </c>
      <c r="DN144" s="16">
        <v>0</v>
      </c>
      <c r="DO144" s="16">
        <v>0</v>
      </c>
      <c r="DP144" s="16">
        <v>1</v>
      </c>
      <c r="DQ144" s="16">
        <v>0</v>
      </c>
      <c r="DR144" s="16">
        <v>1</v>
      </c>
      <c r="DS144" s="16">
        <v>0</v>
      </c>
      <c r="DT144" s="16">
        <v>0</v>
      </c>
      <c r="DU144" s="16">
        <v>0</v>
      </c>
      <c r="DV144" s="16">
        <v>0</v>
      </c>
      <c r="DW144" s="16">
        <v>0</v>
      </c>
      <c r="DX144" s="16">
        <v>0</v>
      </c>
      <c r="DY144" s="16">
        <v>0</v>
      </c>
      <c r="DZ144" s="3" t="s">
        <v>399</v>
      </c>
      <c r="EA144" s="3" t="s">
        <v>98</v>
      </c>
      <c r="EB144" s="50">
        <v>0.17670438623513515</v>
      </c>
      <c r="EC144" s="55">
        <v>176704.38623513514</v>
      </c>
      <c r="ED144" s="55">
        <v>234393</v>
      </c>
      <c r="EE144" s="57">
        <v>116255.89411076519</v>
      </c>
      <c r="EF144" s="57">
        <v>118137.10588923481</v>
      </c>
      <c r="EG144" s="55">
        <v>77777.550184827589</v>
      </c>
      <c r="EH144" s="21"/>
      <c r="EI144" s="57"/>
      <c r="EJ144" s="57"/>
      <c r="EK144" s="59"/>
      <c r="EL144" s="60"/>
      <c r="EM144" s="56"/>
      <c r="EN144" s="30"/>
      <c r="EO144" s="30"/>
      <c r="EP144" s="57"/>
      <c r="EQ144" s="57"/>
      <c r="ER144" s="56"/>
      <c r="ES144" s="31">
        <v>89.999999999999986</v>
      </c>
      <c r="ET144" s="31">
        <v>0</v>
      </c>
      <c r="EU144" s="18">
        <v>2.8</v>
      </c>
      <c r="EV144" s="55">
        <v>0</v>
      </c>
      <c r="EW144" s="55">
        <v>0</v>
      </c>
      <c r="EX144" s="55">
        <v>0</v>
      </c>
      <c r="EY144" s="55">
        <v>0</v>
      </c>
      <c r="EZ144" s="31">
        <v>0</v>
      </c>
      <c r="FA144" s="31">
        <v>0</v>
      </c>
      <c r="FB144" s="31">
        <v>0</v>
      </c>
      <c r="FC144" s="31">
        <v>10</v>
      </c>
      <c r="FD144" s="31">
        <v>0</v>
      </c>
      <c r="FE144" s="61"/>
      <c r="FF144" s="16">
        <v>0</v>
      </c>
      <c r="FG144" s="16">
        <v>0</v>
      </c>
      <c r="FH144" s="50">
        <v>0.1</v>
      </c>
      <c r="FI144" s="48">
        <f t="shared" si="87"/>
        <v>-2.3025850929940455</v>
      </c>
      <c r="FJ144" s="27">
        <v>-0.84657764275537262</v>
      </c>
      <c r="FK144" s="27">
        <v>-0.22977846759013784</v>
      </c>
      <c r="FL144" s="31">
        <v>0.1</v>
      </c>
      <c r="FM144" s="30">
        <v>0</v>
      </c>
      <c r="FN144" s="30">
        <v>0</v>
      </c>
      <c r="FO144" s="31">
        <v>0.1</v>
      </c>
      <c r="FP144" s="31">
        <v>0.1</v>
      </c>
      <c r="FQ144" s="48">
        <v>0.80265502616216045</v>
      </c>
      <c r="FR144" s="48">
        <v>0.72099727080968612</v>
      </c>
      <c r="FS144" s="48">
        <v>0.7277666967310078</v>
      </c>
      <c r="FT144" s="48">
        <v>0.63460134868262663</v>
      </c>
      <c r="FU144" s="48">
        <v>0.53124837495906863</v>
      </c>
      <c r="FV144" s="31"/>
      <c r="FW144" s="30"/>
      <c r="FX144" s="31">
        <v>9.400000039</v>
      </c>
      <c r="FY144" s="31"/>
      <c r="FZ144" s="31"/>
      <c r="GA144" s="31"/>
      <c r="GB144" s="31"/>
      <c r="GC144" s="31"/>
      <c r="GD144" s="31"/>
      <c r="GE144" s="31"/>
      <c r="GF144" s="31"/>
      <c r="GG144" s="31">
        <v>75.168292679999993</v>
      </c>
      <c r="GH144" s="21"/>
      <c r="GI144" s="44">
        <v>-1.0302815282874809</v>
      </c>
    </row>
    <row r="145" spans="1:191" ht="14" customHeight="1" x14ac:dyDescent="0.15">
      <c r="A145" s="16" t="s">
        <v>588</v>
      </c>
      <c r="B145" s="21" t="s">
        <v>775</v>
      </c>
      <c r="C145" s="33">
        <v>1</v>
      </c>
      <c r="D145" s="20">
        <v>1</v>
      </c>
      <c r="E145" s="20">
        <v>1</v>
      </c>
      <c r="F145" s="20">
        <v>1</v>
      </c>
      <c r="G145" s="20">
        <v>1</v>
      </c>
      <c r="H145" s="31">
        <v>10</v>
      </c>
      <c r="I145" s="31">
        <v>10</v>
      </c>
      <c r="J145" s="31">
        <v>10</v>
      </c>
      <c r="K145" s="31">
        <v>10</v>
      </c>
      <c r="L145" s="31">
        <v>10</v>
      </c>
      <c r="M145" s="31">
        <v>10</v>
      </c>
      <c r="N145" s="31">
        <v>1</v>
      </c>
      <c r="O145" s="21">
        <v>95</v>
      </c>
      <c r="P145" s="55">
        <v>14667.284723000001</v>
      </c>
      <c r="Q145" s="57">
        <v>15455.419146</v>
      </c>
      <c r="R145" s="57">
        <v>17547.857691000001</v>
      </c>
      <c r="S145" s="57">
        <v>24551.484914000001</v>
      </c>
      <c r="T145" s="57">
        <v>18433.58495</v>
      </c>
      <c r="U145" s="57">
        <v>24876.470150000001</v>
      </c>
      <c r="V145" s="55">
        <v>18541.922782289472</v>
      </c>
      <c r="W145" s="50">
        <v>2.0184208470192795</v>
      </c>
      <c r="X145" s="31">
        <v>1.4294259313796247</v>
      </c>
      <c r="Y145" s="17">
        <v>22.462500000000002</v>
      </c>
      <c r="Z145" s="31">
        <v>6.4710946772857145</v>
      </c>
      <c r="AA145" s="26">
        <v>36.200000000000003</v>
      </c>
      <c r="AB145" s="49">
        <v>0</v>
      </c>
      <c r="AC145" s="49">
        <v>1E-3</v>
      </c>
      <c r="AD145" s="48"/>
      <c r="AE145" s="49">
        <v>1E-3</v>
      </c>
      <c r="AF145" s="55">
        <v>10166.25</v>
      </c>
      <c r="AG145" s="55">
        <f t="shared" si="88"/>
        <v>10166250</v>
      </c>
      <c r="AH145" s="50">
        <v>2.8920029062168435</v>
      </c>
      <c r="AI145" s="39">
        <v>2416.734129942954</v>
      </c>
      <c r="AJ145" s="39">
        <v>2781.5866524201392</v>
      </c>
      <c r="AK145" s="39">
        <v>3180.7354654273281</v>
      </c>
      <c r="AL145" s="39">
        <v>2793.0187492634736</v>
      </c>
      <c r="AM145" s="40">
        <v>315.17169941014697</v>
      </c>
      <c r="AN145" s="40">
        <v>382.80897995866485</v>
      </c>
      <c r="AO145" s="41">
        <v>493.96683778251241</v>
      </c>
      <c r="AP145" s="39">
        <f>AVERAGE(AV145,AK145,AN145)</f>
        <v>1188.4467547932591</v>
      </c>
      <c r="AQ145" s="40">
        <v>2731.9058293531011</v>
      </c>
      <c r="AR145" s="40">
        <v>3164.3956323788043</v>
      </c>
      <c r="AS145" s="41">
        <v>3674.7023032098405</v>
      </c>
      <c r="AT145" s="39">
        <f>AVERAGE(AI145,AO145,AR145)</f>
        <v>2025.0322000347569</v>
      </c>
      <c r="AU145" s="39">
        <v>3</v>
      </c>
      <c r="AV145" s="48">
        <v>1.7958189937837836</v>
      </c>
      <c r="AW145" s="55">
        <f t="shared" si="86"/>
        <v>0</v>
      </c>
      <c r="AX145" s="48">
        <v>1.7958189937837836</v>
      </c>
      <c r="AY145" s="48">
        <v>4.6245380257027024</v>
      </c>
      <c r="AZ145" s="48">
        <v>6.4203570194864863</v>
      </c>
      <c r="BA145" s="56">
        <v>0.28260813486052627</v>
      </c>
      <c r="BB145" s="31">
        <f t="shared" si="81"/>
        <v>0.50751305638034216</v>
      </c>
      <c r="BC145" s="31">
        <f t="shared" si="82"/>
        <v>1.3069320660354213</v>
      </c>
      <c r="BD145" s="31">
        <f t="shared" si="83"/>
        <v>1.8144451224157634</v>
      </c>
      <c r="BE145" s="31">
        <v>1.8144451224157634</v>
      </c>
      <c r="BF145" s="49">
        <v>1.8539652E-2</v>
      </c>
      <c r="BG145" s="49">
        <v>1.8539652E-2</v>
      </c>
      <c r="BH145" s="49">
        <v>0.17749999999999999</v>
      </c>
      <c r="BI145" s="49">
        <v>1.8539652E-2</v>
      </c>
      <c r="BJ145" s="49">
        <v>1.8539652E-2</v>
      </c>
      <c r="BK145" s="16">
        <v>0</v>
      </c>
      <c r="BL145" s="50">
        <v>4.3</v>
      </c>
      <c r="BM145" s="16"/>
      <c r="BN145" s="50">
        <v>0</v>
      </c>
      <c r="BO145" s="9">
        <v>0.84099999999999997</v>
      </c>
      <c r="BP145" s="9"/>
      <c r="BQ145" s="53">
        <v>0.320140488</v>
      </c>
      <c r="BR145" s="6">
        <v>25</v>
      </c>
      <c r="BS145" s="11">
        <v>3</v>
      </c>
      <c r="BT145" s="48">
        <v>50.343961685768406</v>
      </c>
      <c r="BU145" s="56">
        <v>1.06</v>
      </c>
      <c r="BV145" s="16">
        <v>13</v>
      </c>
      <c r="BW145" s="16">
        <v>9</v>
      </c>
      <c r="BX145" s="16">
        <v>11</v>
      </c>
      <c r="BY145" s="16">
        <v>9</v>
      </c>
      <c r="BZ145" s="16">
        <v>8</v>
      </c>
      <c r="CA145" s="16">
        <v>9</v>
      </c>
      <c r="CB145" s="16">
        <v>9</v>
      </c>
      <c r="CC145" s="16">
        <v>7</v>
      </c>
      <c r="CD145" s="16">
        <v>8</v>
      </c>
      <c r="CE145" s="16">
        <v>7</v>
      </c>
      <c r="CF145" s="16">
        <v>5</v>
      </c>
      <c r="CG145" s="16">
        <v>6</v>
      </c>
      <c r="CH145" s="16">
        <v>7</v>
      </c>
      <c r="CI145" s="16">
        <v>5</v>
      </c>
      <c r="CJ145" s="16">
        <v>6</v>
      </c>
      <c r="CK145" s="49">
        <v>0.7142857142857143</v>
      </c>
      <c r="CL145" s="54">
        <v>0.82708747534691618</v>
      </c>
      <c r="CM145" s="56">
        <v>1.0561781609195402</v>
      </c>
      <c r="CN145" s="56">
        <v>1.0125781285961826</v>
      </c>
      <c r="CO145" s="6">
        <v>9</v>
      </c>
      <c r="CP145" s="14"/>
      <c r="CQ145" s="14"/>
      <c r="CR145" s="4"/>
      <c r="CS145" s="7"/>
      <c r="CT145" s="6"/>
      <c r="CU145" s="6">
        <v>94</v>
      </c>
      <c r="CV145" s="9"/>
      <c r="CW145" s="13">
        <v>71.599999999999994</v>
      </c>
      <c r="CX145" s="13">
        <v>73.47</v>
      </c>
      <c r="CY145" s="9">
        <v>0.97454743432693614</v>
      </c>
      <c r="CZ145" s="34">
        <v>32</v>
      </c>
      <c r="DA145" s="9">
        <f>DB145/(100-DB145)</f>
        <v>0.50625094140683835</v>
      </c>
      <c r="DB145" s="13">
        <v>33.61</v>
      </c>
      <c r="DC145" s="13">
        <v>72.080269999999999</v>
      </c>
      <c r="DD145" s="13">
        <v>84.525459999999995</v>
      </c>
      <c r="DE145" s="9">
        <v>0.85276400743633929</v>
      </c>
      <c r="DF145" s="16">
        <v>0</v>
      </c>
      <c r="DG145" s="16">
        <v>0</v>
      </c>
      <c r="DH145" s="16">
        <v>0</v>
      </c>
      <c r="DI145" s="16">
        <v>0</v>
      </c>
      <c r="DJ145" s="16">
        <v>0</v>
      </c>
      <c r="DK145" s="16">
        <v>0</v>
      </c>
      <c r="DL145" s="16">
        <v>0</v>
      </c>
      <c r="DM145" s="16">
        <v>0</v>
      </c>
      <c r="DN145" s="16">
        <v>1</v>
      </c>
      <c r="DO145" s="16">
        <v>0</v>
      </c>
      <c r="DP145" s="16">
        <v>0</v>
      </c>
      <c r="DQ145" s="16">
        <v>0</v>
      </c>
      <c r="DR145" s="16">
        <v>0</v>
      </c>
      <c r="DS145" s="16">
        <v>0</v>
      </c>
      <c r="DT145" s="16">
        <v>0</v>
      </c>
      <c r="DU145" s="16">
        <v>0</v>
      </c>
      <c r="DV145" s="16">
        <v>1</v>
      </c>
      <c r="DW145" s="16">
        <v>0</v>
      </c>
      <c r="DX145" s="16">
        <v>0</v>
      </c>
      <c r="DY145" s="16">
        <v>0</v>
      </c>
      <c r="DZ145" s="3" t="s">
        <v>399</v>
      </c>
      <c r="EA145" s="3" t="s">
        <v>67</v>
      </c>
      <c r="EB145" s="50">
        <v>3.5152972972972973</v>
      </c>
      <c r="EC145" s="55">
        <v>3515297.2972972975</v>
      </c>
      <c r="ED145" s="55">
        <v>4133900</v>
      </c>
      <c r="EE145" s="57">
        <v>2095730.3407776803</v>
      </c>
      <c r="EF145" s="57">
        <v>2038169.65922232</v>
      </c>
      <c r="EG145" s="55">
        <v>1840475.1782758622</v>
      </c>
      <c r="EH145" s="21">
        <v>857600</v>
      </c>
      <c r="EI145" s="57">
        <v>445094.40000000002</v>
      </c>
      <c r="EJ145" s="57">
        <v>412505.60000000003</v>
      </c>
      <c r="EK145" s="59">
        <v>20.9</v>
      </c>
      <c r="EL145" s="60">
        <v>0.51900000000000002</v>
      </c>
      <c r="EM145" s="56">
        <v>0.48100000000000004</v>
      </c>
      <c r="EN145" s="30">
        <f>EK145*EL145</f>
        <v>10.847099999999999</v>
      </c>
      <c r="EO145" s="30">
        <f>EK145*EM145</f>
        <v>10.052899999999999</v>
      </c>
      <c r="EP145" s="57">
        <f t="shared" ref="EP145:EQ148" si="89">EE145-EI145</f>
        <v>1650635.9407776804</v>
      </c>
      <c r="EQ145" s="57">
        <f t="shared" si="89"/>
        <v>1625664.0592223199</v>
      </c>
      <c r="ER145" s="56">
        <f>EP145/EQ145</f>
        <v>1.0153610344115662</v>
      </c>
      <c r="ES145" s="31">
        <v>53.5</v>
      </c>
      <c r="ET145" s="31">
        <v>0</v>
      </c>
      <c r="EU145" s="18">
        <v>0.9</v>
      </c>
      <c r="EV145" s="55">
        <v>0</v>
      </c>
      <c r="EW145" s="55">
        <v>0</v>
      </c>
      <c r="EX145" s="55">
        <v>0</v>
      </c>
      <c r="EY145" s="55">
        <v>0</v>
      </c>
      <c r="EZ145" s="31">
        <v>0</v>
      </c>
      <c r="FA145" s="31">
        <v>0</v>
      </c>
      <c r="FB145" s="31">
        <v>0</v>
      </c>
      <c r="FC145" s="31">
        <v>20.5</v>
      </c>
      <c r="FD145" s="31">
        <v>26</v>
      </c>
      <c r="FE145" s="61">
        <v>0.42100000000000004</v>
      </c>
      <c r="FF145" s="16">
        <v>0</v>
      </c>
      <c r="FG145" s="16">
        <v>0</v>
      </c>
      <c r="FH145" s="50">
        <v>0.1</v>
      </c>
      <c r="FI145" s="48">
        <f t="shared" si="87"/>
        <v>-2.3025850929940455</v>
      </c>
      <c r="FJ145" s="27">
        <v>1.2342283077965146</v>
      </c>
      <c r="FK145" s="27">
        <v>1.1908425182751385</v>
      </c>
      <c r="FL145" s="31">
        <v>8</v>
      </c>
      <c r="FM145" s="30">
        <v>1.75</v>
      </c>
      <c r="FN145" s="30">
        <v>1</v>
      </c>
      <c r="FO145" s="31">
        <v>14</v>
      </c>
      <c r="FP145" s="31">
        <v>8</v>
      </c>
      <c r="FQ145" s="48">
        <v>0.80265502616216045</v>
      </c>
      <c r="FR145" s="48">
        <v>-0.13434826471728772</v>
      </c>
      <c r="FS145" s="48">
        <v>-0.30249956463051936</v>
      </c>
      <c r="FT145" s="48">
        <v>-0.29695556436653647</v>
      </c>
      <c r="FU145" s="48">
        <v>0.25193883014459106</v>
      </c>
      <c r="FV145" s="31">
        <v>1.2897513999000001</v>
      </c>
      <c r="FW145" s="30">
        <v>0.49825089042105269</v>
      </c>
      <c r="FX145" s="31">
        <v>18.117401555999997</v>
      </c>
      <c r="FY145" s="31">
        <v>30.725376242857141</v>
      </c>
      <c r="FZ145" s="31">
        <v>30.725376242857141</v>
      </c>
      <c r="GA145" s="31"/>
      <c r="GB145" s="31">
        <v>2.5931080472857144</v>
      </c>
      <c r="GC145" s="31">
        <v>27.964709048571429</v>
      </c>
      <c r="GD145" s="31">
        <v>54.491538999999996</v>
      </c>
      <c r="GE145" s="31">
        <v>82.456248048571425</v>
      </c>
      <c r="GF145" s="31">
        <v>25.334992448667119</v>
      </c>
      <c r="GG145" s="31">
        <v>79.851219510000007</v>
      </c>
      <c r="GH145" s="21">
        <v>5.5</v>
      </c>
      <c r="GI145" s="44">
        <v>2.2787188329106689</v>
      </c>
    </row>
    <row r="146" spans="1:191" ht="14" customHeight="1" x14ac:dyDescent="0.15">
      <c r="A146" s="16" t="s">
        <v>514</v>
      </c>
      <c r="B146" s="21" t="s">
        <v>776</v>
      </c>
      <c r="C146" s="33">
        <v>4.0135135135135132</v>
      </c>
      <c r="D146" s="20">
        <v>3.3</v>
      </c>
      <c r="E146" s="20">
        <v>3.5</v>
      </c>
      <c r="F146" s="20">
        <v>3.75</v>
      </c>
      <c r="G146" s="20">
        <v>4</v>
      </c>
      <c r="H146" s="31">
        <v>1.5</v>
      </c>
      <c r="I146" s="31">
        <v>2</v>
      </c>
      <c r="J146" s="31">
        <v>8.6</v>
      </c>
      <c r="K146" s="31">
        <v>9</v>
      </c>
      <c r="L146" s="31">
        <v>9</v>
      </c>
      <c r="M146" s="31">
        <v>9</v>
      </c>
      <c r="N146" s="31">
        <v>2.5142857142857147</v>
      </c>
      <c r="O146" s="21">
        <v>6</v>
      </c>
      <c r="P146" s="55">
        <v>3774.5129437999999</v>
      </c>
      <c r="Q146" s="57">
        <v>3546.103415</v>
      </c>
      <c r="R146" s="57">
        <v>2142.5350856</v>
      </c>
      <c r="S146" s="57">
        <v>2112.3151490999999</v>
      </c>
      <c r="T146" s="57">
        <v>1878.3248570000001</v>
      </c>
      <c r="U146" s="57">
        <v>2322.3412579999999</v>
      </c>
      <c r="V146" s="55">
        <v>2769.4533416184208</v>
      </c>
      <c r="W146" s="50">
        <v>1.4246899582229622</v>
      </c>
      <c r="X146" s="31">
        <v>-1.3851626722909962</v>
      </c>
      <c r="Y146" s="17">
        <v>17.466666666666665</v>
      </c>
      <c r="Z146" s="31">
        <v>3.1786583644999995</v>
      </c>
      <c r="AA146" s="26">
        <v>52.3</v>
      </c>
      <c r="AB146" s="49">
        <v>0.116972458</v>
      </c>
      <c r="AC146" s="49">
        <v>0.116972458</v>
      </c>
      <c r="AD146" s="48">
        <v>15.620015591459463</v>
      </c>
      <c r="AE146" s="48">
        <v>15.620015591459463</v>
      </c>
      <c r="AF146" s="55">
        <v>1332.1111111111111</v>
      </c>
      <c r="AG146" s="55">
        <f t="shared" si="88"/>
        <v>1332111.111111111</v>
      </c>
      <c r="AH146" s="50">
        <v>0.32053525827938473</v>
      </c>
      <c r="AI146" s="39">
        <v>0</v>
      </c>
      <c r="AJ146" s="39">
        <v>0</v>
      </c>
      <c r="AK146" s="39">
        <v>0</v>
      </c>
      <c r="AL146" s="39">
        <v>0</v>
      </c>
      <c r="AM146" s="40">
        <v>6.9322035939964621</v>
      </c>
      <c r="AN146" s="40">
        <v>2.2283159577935239</v>
      </c>
      <c r="AO146" s="41">
        <v>21.271403867622208</v>
      </c>
      <c r="AP146" s="39">
        <f>AVERAGE(AV146,AK146,AN146)</f>
        <v>1.0229997852182116</v>
      </c>
      <c r="AQ146" s="40">
        <v>6.9322035939964621</v>
      </c>
      <c r="AR146" s="40">
        <v>2.2283159577935239</v>
      </c>
      <c r="AS146" s="41">
        <v>21.271403867622208</v>
      </c>
      <c r="AT146" s="39">
        <f>AVERAGE(AI146,AO146,AR146)</f>
        <v>7.8332399418052434</v>
      </c>
      <c r="AU146" s="39">
        <v>3</v>
      </c>
      <c r="AV146" s="48">
        <v>0.84068339786111101</v>
      </c>
      <c r="AW146" s="55">
        <f t="shared" si="86"/>
        <v>0</v>
      </c>
      <c r="AX146" s="48">
        <v>0.84068339786111101</v>
      </c>
      <c r="AY146" s="48">
        <v>1.1733225746944442</v>
      </c>
      <c r="AZ146" s="48">
        <v>2.0140059725555552</v>
      </c>
      <c r="BA146" s="56">
        <v>0.24877049223157893</v>
      </c>
      <c r="BB146" s="31">
        <f t="shared" si="81"/>
        <v>0.20913722269682489</v>
      </c>
      <c r="BC146" s="31">
        <f t="shared" si="82"/>
        <v>0.29188803445316042</v>
      </c>
      <c r="BD146" s="31">
        <f t="shared" si="83"/>
        <v>0.50102525714998536</v>
      </c>
      <c r="BE146" s="31">
        <v>16.12104084860945</v>
      </c>
      <c r="BF146" s="49">
        <v>0</v>
      </c>
      <c r="BG146" s="49">
        <v>9.9999999999999995E-7</v>
      </c>
      <c r="BH146" s="49">
        <v>0.19389999999999999</v>
      </c>
      <c r="BI146" s="49">
        <v>0.116972458</v>
      </c>
      <c r="BJ146" s="49">
        <v>0.116972458</v>
      </c>
      <c r="BK146" s="16">
        <v>1</v>
      </c>
      <c r="BL146" s="50">
        <v>42.6</v>
      </c>
      <c r="BM146" s="16">
        <v>72.400000000000006</v>
      </c>
      <c r="BN146" s="50">
        <v>17.42103380555902</v>
      </c>
      <c r="BO146" s="9">
        <v>0.54200000000000004</v>
      </c>
      <c r="BP146" s="9">
        <v>0.64800000000000002</v>
      </c>
      <c r="BQ146" s="53">
        <v>0.67434370499999996</v>
      </c>
      <c r="BR146" s="6">
        <v>97</v>
      </c>
      <c r="BS146" s="11">
        <v>115</v>
      </c>
      <c r="BT146" s="48">
        <v>50.094376678690814</v>
      </c>
      <c r="BU146" s="56">
        <v>1.05</v>
      </c>
      <c r="BV146" s="16">
        <v>74</v>
      </c>
      <c r="BW146" s="16">
        <v>61</v>
      </c>
      <c r="BX146" s="16">
        <v>67</v>
      </c>
      <c r="BY146" s="16">
        <v>61</v>
      </c>
      <c r="BZ146" s="16">
        <v>50</v>
      </c>
      <c r="CA146" s="16">
        <v>55</v>
      </c>
      <c r="CB146" s="16">
        <v>46</v>
      </c>
      <c r="CC146" s="16">
        <v>38</v>
      </c>
      <c r="CD146" s="16">
        <v>42</v>
      </c>
      <c r="CE146" s="16">
        <v>35</v>
      </c>
      <c r="CF146" s="16">
        <v>29</v>
      </c>
      <c r="CG146" s="16">
        <v>32</v>
      </c>
      <c r="CH146" s="16">
        <v>30</v>
      </c>
      <c r="CI146" s="16">
        <v>24</v>
      </c>
      <c r="CJ146" s="16">
        <v>27</v>
      </c>
      <c r="CK146" s="49">
        <v>0.8</v>
      </c>
      <c r="CL146" s="54">
        <v>0.93439264874267303</v>
      </c>
      <c r="CM146" s="56">
        <v>1.0865811316352705</v>
      </c>
      <c r="CN146" s="56">
        <v>1.0196333286949233</v>
      </c>
      <c r="CO146" s="6">
        <v>170</v>
      </c>
      <c r="CP146" s="14">
        <v>170</v>
      </c>
      <c r="CQ146" s="14">
        <v>100</v>
      </c>
      <c r="CR146" s="4">
        <v>112.7</v>
      </c>
      <c r="CS146" s="7">
        <v>72.400000000000006</v>
      </c>
      <c r="CT146" s="6">
        <v>90</v>
      </c>
      <c r="CU146" s="6">
        <v>74</v>
      </c>
      <c r="CV146" s="9">
        <v>0.99780949192553448</v>
      </c>
      <c r="CW146" s="13">
        <v>30.8</v>
      </c>
      <c r="CX146" s="13">
        <v>44.72</v>
      </c>
      <c r="CY146" s="9">
        <v>0.68872987477638647</v>
      </c>
      <c r="CZ146" s="34">
        <v>33</v>
      </c>
      <c r="DA146" s="9">
        <v>0.253</v>
      </c>
      <c r="DB146" s="13">
        <v>18.48</v>
      </c>
      <c r="DC146" s="13">
        <v>48.562510000000003</v>
      </c>
      <c r="DD146" s="13">
        <v>81.850719999999995</v>
      </c>
      <c r="DE146" s="9">
        <v>0.59330583774950307</v>
      </c>
      <c r="DF146" s="16">
        <v>0</v>
      </c>
      <c r="DG146" s="16">
        <v>1</v>
      </c>
      <c r="DH146" s="16">
        <v>0</v>
      </c>
      <c r="DI146" s="16">
        <v>0</v>
      </c>
      <c r="DJ146" s="16">
        <v>0</v>
      </c>
      <c r="DK146" s="16">
        <v>0</v>
      </c>
      <c r="DL146" s="16">
        <v>0</v>
      </c>
      <c r="DM146" s="16">
        <v>0</v>
      </c>
      <c r="DN146" s="16">
        <v>0</v>
      </c>
      <c r="DO146" s="16">
        <v>0</v>
      </c>
      <c r="DP146" s="16">
        <v>0</v>
      </c>
      <c r="DQ146" s="16">
        <v>0</v>
      </c>
      <c r="DR146" s="16">
        <v>0</v>
      </c>
      <c r="DS146" s="16">
        <v>0</v>
      </c>
      <c r="DT146" s="16">
        <v>0</v>
      </c>
      <c r="DU146" s="16">
        <v>0</v>
      </c>
      <c r="DV146" s="16">
        <v>0</v>
      </c>
      <c r="DW146" s="16">
        <v>0</v>
      </c>
      <c r="DX146" s="16">
        <v>0</v>
      </c>
      <c r="DY146" s="16">
        <v>0</v>
      </c>
      <c r="DZ146" s="3" t="s">
        <v>401</v>
      </c>
      <c r="EA146" s="3" t="s">
        <v>26</v>
      </c>
      <c r="EB146" s="50">
        <v>4.1558957297297301</v>
      </c>
      <c r="EC146" s="55">
        <v>4155895.7297297297</v>
      </c>
      <c r="ED146" s="55">
        <v>5455216</v>
      </c>
      <c r="EE146" s="57">
        <v>2746001.9998668609</v>
      </c>
      <c r="EF146" s="57">
        <v>2709214.0001331391</v>
      </c>
      <c r="EG146" s="55">
        <v>1571198.1447931034</v>
      </c>
      <c r="EH146" s="21">
        <v>35000</v>
      </c>
      <c r="EI146" s="57">
        <v>17080</v>
      </c>
      <c r="EJ146" s="57">
        <v>17920</v>
      </c>
      <c r="EK146" s="59">
        <v>0.6</v>
      </c>
      <c r="EL146" s="60">
        <v>0.48799999999999999</v>
      </c>
      <c r="EM146" s="56">
        <v>0.51200000000000001</v>
      </c>
      <c r="EN146" s="30">
        <f>EK146*EL146</f>
        <v>0.2928</v>
      </c>
      <c r="EO146" s="30">
        <f>EK146*EM146</f>
        <v>0.30719999999999997</v>
      </c>
      <c r="EP146" s="57">
        <f t="shared" si="89"/>
        <v>2728921.9998668609</v>
      </c>
      <c r="EQ146" s="57">
        <f t="shared" si="89"/>
        <v>2691294.0001331391</v>
      </c>
      <c r="ER146" s="56">
        <f>EP146/EQ146</f>
        <v>1.0139813783748117</v>
      </c>
      <c r="ES146" s="31">
        <v>82.6</v>
      </c>
      <c r="ET146" s="31">
        <v>0</v>
      </c>
      <c r="EU146" s="18">
        <v>0.05</v>
      </c>
      <c r="EV146" s="55">
        <v>0</v>
      </c>
      <c r="EW146" s="55">
        <v>0</v>
      </c>
      <c r="EX146" s="55">
        <v>0</v>
      </c>
      <c r="EY146" s="55">
        <v>0</v>
      </c>
      <c r="EZ146" s="31">
        <v>0</v>
      </c>
      <c r="FA146" s="31">
        <v>0</v>
      </c>
      <c r="FB146" s="31">
        <v>0</v>
      </c>
      <c r="FC146" s="31">
        <v>1.7000000000000002</v>
      </c>
      <c r="FD146" s="31">
        <v>15.7</v>
      </c>
      <c r="FE146" s="61">
        <v>0.39</v>
      </c>
      <c r="FF146" s="16">
        <v>3</v>
      </c>
      <c r="FG146" s="16">
        <v>72000</v>
      </c>
      <c r="FH146" s="50">
        <v>17324.785000003445</v>
      </c>
      <c r="FI146" s="48">
        <f t="shared" si="87"/>
        <v>9.7598934141688911</v>
      </c>
      <c r="FJ146" s="27">
        <v>-0.32988172069894728</v>
      </c>
      <c r="FK146" s="27">
        <v>-0.35172743201570206</v>
      </c>
      <c r="FL146" s="31">
        <v>11</v>
      </c>
      <c r="FM146" s="30">
        <v>1.7272727272727273</v>
      </c>
      <c r="FN146" s="30">
        <v>1</v>
      </c>
      <c r="FO146" s="31">
        <v>19</v>
      </c>
      <c r="FP146" s="31">
        <v>11</v>
      </c>
      <c r="FQ146" s="48">
        <v>-1.6164196758541685</v>
      </c>
      <c r="FR146" s="48">
        <v>-0.45916302504398665</v>
      </c>
      <c r="FS146" s="48">
        <v>-0.67309893922099673</v>
      </c>
      <c r="FT146" s="48">
        <v>-0.65071135413204151</v>
      </c>
      <c r="FU146" s="48">
        <v>-0.75022408525337902</v>
      </c>
      <c r="FV146" s="31">
        <v>6.2242175524500007</v>
      </c>
      <c r="FW146" s="30">
        <v>0.91833578889473677</v>
      </c>
      <c r="FX146" s="31">
        <v>14.066482595599998</v>
      </c>
      <c r="FY146" s="31">
        <v>13.266407135000001</v>
      </c>
      <c r="FZ146" s="31">
        <v>15.668584889166667</v>
      </c>
      <c r="GA146" s="31">
        <v>1.6662557666666668E-2</v>
      </c>
      <c r="GB146" s="31">
        <v>10.535608883416666</v>
      </c>
      <c r="GC146" s="31">
        <v>41.870602986666668</v>
      </c>
      <c r="GD146" s="31">
        <v>10.149011170583334</v>
      </c>
      <c r="GE146" s="31">
        <v>52.019614157250004</v>
      </c>
      <c r="GF146" s="31">
        <v>8.1507374032456781</v>
      </c>
      <c r="GG146" s="31">
        <v>71.961317070000007</v>
      </c>
      <c r="GH146" s="21">
        <v>26.6</v>
      </c>
      <c r="GI146" s="44">
        <v>-0.74701101293456662</v>
      </c>
    </row>
    <row r="147" spans="1:191" ht="14" customHeight="1" x14ac:dyDescent="0.15">
      <c r="A147" s="16" t="s">
        <v>590</v>
      </c>
      <c r="B147" s="21" t="s">
        <v>777</v>
      </c>
      <c r="C147" s="33">
        <v>5.2837837837837842</v>
      </c>
      <c r="D147" s="20">
        <v>3.5</v>
      </c>
      <c r="E147" s="20">
        <v>3.8333333333333335</v>
      </c>
      <c r="F147" s="20">
        <v>4</v>
      </c>
      <c r="G147" s="20">
        <v>4.5</v>
      </c>
      <c r="H147" s="31">
        <v>-2</v>
      </c>
      <c r="I147" s="31">
        <v>-1.736842105263158</v>
      </c>
      <c r="J147" s="31">
        <v>4.2</v>
      </c>
      <c r="K147" s="31">
        <v>3</v>
      </c>
      <c r="L147" s="31">
        <v>1.5</v>
      </c>
      <c r="M147" s="31">
        <v>-3</v>
      </c>
      <c r="N147" s="31">
        <v>4.6500000000000004</v>
      </c>
      <c r="O147" s="21">
        <v>3</v>
      </c>
      <c r="P147" s="55">
        <v>1381.5414521</v>
      </c>
      <c r="Q147" s="57">
        <v>1312.9400800999999</v>
      </c>
      <c r="R147" s="57">
        <v>886.03378070999997</v>
      </c>
      <c r="S147" s="57">
        <v>851.49412930000005</v>
      </c>
      <c r="T147" s="57">
        <v>669.65690540000003</v>
      </c>
      <c r="U147" s="57">
        <v>591.46402720000003</v>
      </c>
      <c r="V147" s="55">
        <v>982.98668581894754</v>
      </c>
      <c r="W147" s="50">
        <v>-0.82434769465191893</v>
      </c>
      <c r="X147" s="31">
        <v>-1.2016313149011628</v>
      </c>
      <c r="Y147" s="17"/>
      <c r="Z147" s="31"/>
      <c r="AA147" s="26">
        <v>43.9</v>
      </c>
      <c r="AB147" s="49">
        <v>0.109656378</v>
      </c>
      <c r="AC147" s="49">
        <v>0.109656378</v>
      </c>
      <c r="AD147" s="48">
        <v>13.533670263540541</v>
      </c>
      <c r="AE147" s="48">
        <v>13.533670263540541</v>
      </c>
      <c r="AG147" s="55">
        <f t="shared" si="88"/>
        <v>0</v>
      </c>
      <c r="AH147" s="50">
        <v>0</v>
      </c>
      <c r="AI147" s="39">
        <v>0.79229559783814407</v>
      </c>
      <c r="AJ147" s="39">
        <v>0.24687388240475203</v>
      </c>
      <c r="AK147" s="39">
        <v>2.378911113769823E-3</v>
      </c>
      <c r="AL147" s="39">
        <v>0.34718279711888861</v>
      </c>
      <c r="AM147" s="40">
        <v>0</v>
      </c>
      <c r="AN147" s="40">
        <v>0</v>
      </c>
      <c r="AO147" s="41">
        <v>0</v>
      </c>
      <c r="AP147" s="39">
        <f>AVERAGE(AV147,AK147,AN147)</f>
        <v>0.2389343129654595</v>
      </c>
      <c r="AQ147" s="40">
        <v>0.79229559783814407</v>
      </c>
      <c r="AR147" s="40">
        <v>0.24687388240475203</v>
      </c>
      <c r="AS147" s="41">
        <v>2.378911113769823E-3</v>
      </c>
      <c r="AT147" s="39">
        <f>AVERAGE(AI147,AO147,AR147)</f>
        <v>0.34638982674763202</v>
      </c>
      <c r="AU147" s="39">
        <v>3</v>
      </c>
      <c r="AV147" s="48">
        <v>0.71442402778260861</v>
      </c>
      <c r="AW147" s="55">
        <f t="shared" si="86"/>
        <v>1</v>
      </c>
      <c r="AX147" s="48">
        <v>0</v>
      </c>
      <c r="AY147" s="48">
        <v>59.666118646086943</v>
      </c>
      <c r="AZ147" s="48">
        <v>59.666118646086943</v>
      </c>
      <c r="BA147" s="56">
        <v>0.18371323786176472</v>
      </c>
      <c r="BB147" s="31">
        <f t="shared" si="81"/>
        <v>0</v>
      </c>
      <c r="BC147" s="31">
        <f t="shared" si="82"/>
        <v>10.961455847116845</v>
      </c>
      <c r="BD147" s="31">
        <f t="shared" si="83"/>
        <v>10.961455847116845</v>
      </c>
      <c r="BE147" s="31">
        <v>24.495126110657388</v>
      </c>
      <c r="BF147" s="49">
        <v>3.2871039999999999E-3</v>
      </c>
      <c r="BG147" s="49">
        <v>3.2871039999999999E-3</v>
      </c>
      <c r="BH147" s="49">
        <v>4.6399999999999997E-2</v>
      </c>
      <c r="BI147" s="49">
        <v>0.112943481</v>
      </c>
      <c r="BJ147" s="49">
        <v>0.112943481</v>
      </c>
      <c r="BK147" s="16">
        <v>0</v>
      </c>
      <c r="BL147" s="50">
        <v>30.5</v>
      </c>
      <c r="BM147" s="16">
        <v>52.29999999999999</v>
      </c>
      <c r="BN147" s="50">
        <v>6.1300008421584007</v>
      </c>
      <c r="BO147" s="9"/>
      <c r="BP147" s="9">
        <v>0.80100000000000005</v>
      </c>
      <c r="BQ147" s="53">
        <v>0.80717090499999999</v>
      </c>
      <c r="BR147" s="6">
        <v>136</v>
      </c>
      <c r="BS147" s="11">
        <v>167</v>
      </c>
      <c r="BT147" s="48">
        <v>50.50198969780223</v>
      </c>
      <c r="BU147" s="56">
        <v>1.044</v>
      </c>
      <c r="BV147" s="16">
        <v>310</v>
      </c>
      <c r="BW147" s="16">
        <v>300</v>
      </c>
      <c r="BX147" s="16">
        <v>305</v>
      </c>
      <c r="BY147" s="16">
        <v>278</v>
      </c>
      <c r="BZ147" s="16">
        <v>269</v>
      </c>
      <c r="CA147" s="16">
        <v>274</v>
      </c>
      <c r="CB147" s="16">
        <v>230</v>
      </c>
      <c r="CC147" s="16">
        <v>223</v>
      </c>
      <c r="CD147" s="16">
        <v>227</v>
      </c>
      <c r="CE147" s="16">
        <v>190</v>
      </c>
      <c r="CF147" s="16">
        <v>184</v>
      </c>
      <c r="CG147" s="16">
        <v>187</v>
      </c>
      <c r="CH147" s="16">
        <v>169</v>
      </c>
      <c r="CI147" s="16">
        <v>164</v>
      </c>
      <c r="CJ147" s="16">
        <v>167</v>
      </c>
      <c r="CK147" s="49">
        <v>0.97041420118343191</v>
      </c>
      <c r="CL147" s="54">
        <v>0.99414563741550888</v>
      </c>
      <c r="CM147" s="56">
        <v>1.0309577704141903</v>
      </c>
      <c r="CN147" s="56">
        <v>1.0078414500205066</v>
      </c>
      <c r="CO147" s="6">
        <v>1800</v>
      </c>
      <c r="CP147" s="14">
        <v>1800</v>
      </c>
      <c r="CQ147" s="14">
        <v>820</v>
      </c>
      <c r="CR147" s="4">
        <v>157.4</v>
      </c>
      <c r="CS147" s="7">
        <v>11.2</v>
      </c>
      <c r="CT147" s="6">
        <v>46</v>
      </c>
      <c r="CU147" s="6">
        <v>18</v>
      </c>
      <c r="CV147" s="9">
        <v>0.4680350987361942</v>
      </c>
      <c r="CW147" s="13">
        <v>2.5</v>
      </c>
      <c r="CX147" s="13">
        <v>7.62</v>
      </c>
      <c r="CY147" s="9">
        <v>0.32808398950131235</v>
      </c>
      <c r="CZ147" s="34">
        <v>26</v>
      </c>
      <c r="DA147" s="9">
        <v>0.111</v>
      </c>
      <c r="DB147" s="13">
        <v>12.39</v>
      </c>
      <c r="DC147" s="13">
        <v>37.943809999999999</v>
      </c>
      <c r="DD147" s="13">
        <v>88.108999999999995</v>
      </c>
      <c r="DE147" s="9">
        <v>0.43064624499199855</v>
      </c>
      <c r="DF147" s="16">
        <v>0</v>
      </c>
      <c r="DG147" s="16">
        <v>0</v>
      </c>
      <c r="DH147" s="16">
        <v>0</v>
      </c>
      <c r="DI147" s="16">
        <v>0</v>
      </c>
      <c r="DJ147" s="16">
        <v>0</v>
      </c>
      <c r="DK147" s="16">
        <v>0</v>
      </c>
      <c r="DL147" s="16">
        <v>0</v>
      </c>
      <c r="DM147" s="16">
        <v>0</v>
      </c>
      <c r="DN147" s="16">
        <v>0</v>
      </c>
      <c r="DO147" s="16">
        <v>0</v>
      </c>
      <c r="DP147" s="16">
        <v>0</v>
      </c>
      <c r="DQ147" s="16">
        <v>1</v>
      </c>
      <c r="DR147" s="16">
        <v>0</v>
      </c>
      <c r="DS147" s="16">
        <v>0</v>
      </c>
      <c r="DT147" s="16">
        <v>0</v>
      </c>
      <c r="DU147" s="16">
        <v>0</v>
      </c>
      <c r="DV147" s="16">
        <v>0</v>
      </c>
      <c r="DW147" s="16">
        <v>0</v>
      </c>
      <c r="DX147" s="16">
        <v>0</v>
      </c>
      <c r="DY147" s="16">
        <v>0</v>
      </c>
      <c r="DZ147" s="3" t="s">
        <v>400</v>
      </c>
      <c r="EA147" s="3" t="s">
        <v>400</v>
      </c>
      <c r="EB147" s="50">
        <v>8.5318095945945949</v>
      </c>
      <c r="EC147" s="55">
        <v>8531809.5945945941</v>
      </c>
      <c r="ED147" s="55">
        <v>13101935</v>
      </c>
      <c r="EE147" s="57">
        <v>6548181.999794743</v>
      </c>
      <c r="EF147" s="57">
        <v>6553753.000205257</v>
      </c>
      <c r="EG147" s="55">
        <v>2909929.2710000006</v>
      </c>
      <c r="EH147" s="21">
        <v>183000</v>
      </c>
      <c r="EI147" s="57">
        <v>98088</v>
      </c>
      <c r="EJ147" s="57">
        <v>84912</v>
      </c>
      <c r="EK147" s="59">
        <v>1.4</v>
      </c>
      <c r="EL147" s="60">
        <v>0.53600000000000003</v>
      </c>
      <c r="EM147" s="56">
        <v>0.46399999999999997</v>
      </c>
      <c r="EN147" s="30">
        <f>EK147*EL147</f>
        <v>0.75039999999999996</v>
      </c>
      <c r="EO147" s="30">
        <f>EK147*EM147</f>
        <v>0.64959999999999996</v>
      </c>
      <c r="EP147" s="57">
        <f t="shared" si="89"/>
        <v>6450093.999794743</v>
      </c>
      <c r="EQ147" s="57">
        <f t="shared" si="89"/>
        <v>6468841.000205257</v>
      </c>
      <c r="ER147" s="56">
        <f>EP147/EQ147</f>
        <v>0.99710195374875976</v>
      </c>
      <c r="ES147" s="31">
        <v>0</v>
      </c>
      <c r="ET147" s="31">
        <v>80</v>
      </c>
      <c r="EU147" s="18">
        <v>98.6</v>
      </c>
      <c r="EV147" s="55">
        <v>1</v>
      </c>
      <c r="EW147" s="55">
        <v>1</v>
      </c>
      <c r="EX147" s="55">
        <v>1</v>
      </c>
      <c r="EY147" s="55">
        <v>0</v>
      </c>
      <c r="EZ147" s="31">
        <v>0</v>
      </c>
      <c r="FA147" s="31">
        <v>0</v>
      </c>
      <c r="FB147" s="31">
        <v>0</v>
      </c>
      <c r="FC147" s="31">
        <v>0</v>
      </c>
      <c r="FD147" s="31">
        <v>0</v>
      </c>
      <c r="FE147" s="61">
        <v>0.68199999999999994</v>
      </c>
      <c r="FF147" s="16">
        <v>1</v>
      </c>
      <c r="FG147" s="16">
        <v>100000</v>
      </c>
      <c r="FH147" s="50">
        <v>11720.842910436715</v>
      </c>
      <c r="FI147" s="48">
        <f t="shared" si="87"/>
        <v>9.3691239812305618</v>
      </c>
      <c r="FJ147" s="27">
        <v>-0.24591762420304106</v>
      </c>
      <c r="FK147" s="27">
        <v>-0.43176561463623836</v>
      </c>
      <c r="FL147" s="31">
        <v>7</v>
      </c>
      <c r="FM147" s="30">
        <v>1.1428571428571428</v>
      </c>
      <c r="FN147" s="30">
        <v>0.14285714285714285</v>
      </c>
      <c r="FO147" s="31">
        <v>8</v>
      </c>
      <c r="FP147" s="31">
        <v>1</v>
      </c>
      <c r="FQ147" s="48">
        <v>-1.5380526595746336</v>
      </c>
      <c r="FR147" s="48">
        <v>-2.6076677941721419E-2</v>
      </c>
      <c r="FS147" s="48">
        <v>0.14221968487805348</v>
      </c>
      <c r="FT147" s="48">
        <v>0.52847461175297517</v>
      </c>
      <c r="FU147" s="48">
        <v>-0.26504013110431296</v>
      </c>
      <c r="FV147" s="31">
        <v>1.0390026375000001</v>
      </c>
      <c r="FW147" s="30">
        <v>0.26445087536842105</v>
      </c>
      <c r="FX147" s="31">
        <v>13.758243455624999</v>
      </c>
      <c r="FY147" s="31">
        <v>10.825562669999998</v>
      </c>
      <c r="FZ147" s="31">
        <v>10.825562669999998</v>
      </c>
      <c r="GA147" s="31">
        <v>7.9649764976666662</v>
      </c>
      <c r="GB147" s="31">
        <v>21.560725059000003</v>
      </c>
      <c r="GC147" s="31">
        <v>12.145130603666667</v>
      </c>
      <c r="GD147" s="31">
        <v>7.8970784746666665</v>
      </c>
      <c r="GE147" s="31">
        <v>20.042209078333332</v>
      </c>
      <c r="GF147" s="31">
        <v>2.1696819042274038</v>
      </c>
      <c r="GG147" s="31">
        <v>49.666219509999998</v>
      </c>
      <c r="GH147" s="21">
        <v>88.4</v>
      </c>
      <c r="GI147" s="44">
        <v>-0.78616256672932094</v>
      </c>
    </row>
    <row r="148" spans="1:191" ht="14" customHeight="1" x14ac:dyDescent="0.15">
      <c r="A148" s="16" t="s">
        <v>494</v>
      </c>
      <c r="B148" s="21" t="s">
        <v>778</v>
      </c>
      <c r="C148" s="33">
        <v>4.7297297297297298</v>
      </c>
      <c r="D148" s="20">
        <v>4.2</v>
      </c>
      <c r="E148" s="20">
        <v>4.333333333333333</v>
      </c>
      <c r="F148" s="20">
        <v>4.5</v>
      </c>
      <c r="G148" s="20">
        <v>4.5</v>
      </c>
      <c r="H148" s="31">
        <v>-1.625</v>
      </c>
      <c r="I148" s="31">
        <v>-1.3421052631578947</v>
      </c>
      <c r="J148" s="31">
        <v>4</v>
      </c>
      <c r="K148" s="31">
        <v>4</v>
      </c>
      <c r="L148" s="31">
        <v>4</v>
      </c>
      <c r="M148" s="31">
        <v>4</v>
      </c>
      <c r="N148" s="31">
        <v>4.2333333333333334</v>
      </c>
      <c r="O148" s="21">
        <v>11</v>
      </c>
      <c r="P148" s="55">
        <v>1476.62066</v>
      </c>
      <c r="Q148" s="57">
        <v>1664.4678882999999</v>
      </c>
      <c r="R148" s="57">
        <v>1339.4647440000001</v>
      </c>
      <c r="S148" s="57">
        <v>1810.2311428999999</v>
      </c>
      <c r="T148" s="57">
        <v>1420.1408939999999</v>
      </c>
      <c r="U148" s="57">
        <v>1736.5457670000001</v>
      </c>
      <c r="V148" s="55">
        <v>1535.1540335605262</v>
      </c>
      <c r="W148" s="50">
        <v>1.3499767387622774</v>
      </c>
      <c r="X148" s="31">
        <v>1.1999968301814727</v>
      </c>
      <c r="Y148" s="17"/>
      <c r="Z148" s="31">
        <v>11.683539048937501</v>
      </c>
      <c r="AA148" s="26">
        <v>42.9</v>
      </c>
      <c r="AB148" s="49">
        <v>9.4203700000000008E-3</v>
      </c>
      <c r="AC148" s="49">
        <v>9.4203700000000008E-3</v>
      </c>
      <c r="AD148" s="48">
        <v>0.89721869867567572</v>
      </c>
      <c r="AE148" s="48">
        <v>0.89721869867567572</v>
      </c>
      <c r="AF148" s="55">
        <v>163230.91666666666</v>
      </c>
      <c r="AG148" s="55">
        <f t="shared" si="88"/>
        <v>163230916.66666666</v>
      </c>
      <c r="AH148" s="50">
        <v>1.6331341275984941</v>
      </c>
      <c r="AI148" s="39">
        <v>3337.0619461608349</v>
      </c>
      <c r="AJ148" s="39">
        <v>3074.2198799895782</v>
      </c>
      <c r="AK148" s="39">
        <v>3940.2057959155327</v>
      </c>
      <c r="AL148" s="39">
        <v>3450.4958740219822</v>
      </c>
      <c r="AM148" s="40">
        <v>2.6429587035617993E-4</v>
      </c>
      <c r="AN148" s="40">
        <v>5.4961717940368003E-4</v>
      </c>
      <c r="AO148" s="41">
        <v>1.2766207433876697E-2</v>
      </c>
      <c r="AP148" s="39">
        <f>AVERAGE(AV148,AK148,AN148)</f>
        <v>1344.9020616083399</v>
      </c>
      <c r="AQ148" s="40">
        <v>3337.0622104567051</v>
      </c>
      <c r="AR148" s="40">
        <v>3074.2204296067575</v>
      </c>
      <c r="AS148" s="41">
        <v>3940.2185621229664</v>
      </c>
      <c r="AT148" s="39">
        <f>AVERAGE(AI148,AO148,AR148)</f>
        <v>2137.0983806583422</v>
      </c>
      <c r="AU148" s="39">
        <v>3</v>
      </c>
      <c r="AV148" s="48">
        <v>94.499839292307726</v>
      </c>
      <c r="AW148" s="55">
        <f t="shared" si="86"/>
        <v>0</v>
      </c>
      <c r="AX148" s="48">
        <v>94.499839292307726</v>
      </c>
      <c r="AY148" s="48">
        <v>0.22089352634615386</v>
      </c>
      <c r="AZ148" s="48">
        <v>94.720732818653886</v>
      </c>
      <c r="BA148" s="56">
        <v>0.31980567626578943</v>
      </c>
      <c r="BB148" s="31">
        <f t="shared" si="81"/>
        <v>30.221585011884891</v>
      </c>
      <c r="BC148" s="31">
        <f t="shared" si="82"/>
        <v>7.0643003575866711E-2</v>
      </c>
      <c r="BD148" s="31">
        <f t="shared" si="83"/>
        <v>30.292228015460761</v>
      </c>
      <c r="BE148" s="31">
        <v>31.189446714136437</v>
      </c>
      <c r="BF148" s="49">
        <v>0.36343972299999999</v>
      </c>
      <c r="BG148" s="49">
        <v>0.36343972299999999</v>
      </c>
      <c r="BH148" s="49">
        <v>0.13819999999999999</v>
      </c>
      <c r="BI148" s="49">
        <v>0.372860093</v>
      </c>
      <c r="BJ148" s="49">
        <v>0.372860093</v>
      </c>
      <c r="BK148" s="16">
        <v>0</v>
      </c>
      <c r="BL148" s="50">
        <v>44</v>
      </c>
      <c r="BM148" s="16">
        <v>50.4</v>
      </c>
      <c r="BN148" s="50">
        <v>0.5042547190925174</v>
      </c>
      <c r="BO148" s="9"/>
      <c r="BP148" s="9"/>
      <c r="BQ148" s="53"/>
      <c r="BR148" s="6"/>
      <c r="BS148" s="11">
        <v>142</v>
      </c>
      <c r="BT148" s="48">
        <v>50.342997504783305</v>
      </c>
      <c r="BU148" s="56">
        <v>1.0349999999999999</v>
      </c>
      <c r="BV148" s="16">
        <v>235</v>
      </c>
      <c r="BW148" s="16">
        <v>225</v>
      </c>
      <c r="BX148" s="16">
        <v>230</v>
      </c>
      <c r="BY148" s="16">
        <v>235</v>
      </c>
      <c r="BZ148" s="16">
        <v>225</v>
      </c>
      <c r="CA148" s="16">
        <v>230</v>
      </c>
      <c r="CB148" s="16">
        <v>212</v>
      </c>
      <c r="CC148" s="16">
        <v>202</v>
      </c>
      <c r="CD148" s="16">
        <v>207</v>
      </c>
      <c r="CE148" s="16">
        <v>198</v>
      </c>
      <c r="CF148" s="16">
        <v>189</v>
      </c>
      <c r="CG148" s="16">
        <v>194</v>
      </c>
      <c r="CH148" s="16">
        <v>190</v>
      </c>
      <c r="CI148" s="16">
        <v>182</v>
      </c>
      <c r="CJ148" s="16">
        <v>186</v>
      </c>
      <c r="CK148" s="49">
        <v>0.95789473684210524</v>
      </c>
      <c r="CL148" s="54">
        <v>0.99180156513633477</v>
      </c>
      <c r="CM148" s="56">
        <v>1.0235468699512931</v>
      </c>
      <c r="CN148" s="56">
        <v>1.0060726213172082</v>
      </c>
      <c r="CO148" s="6">
        <v>1100</v>
      </c>
      <c r="CP148" s="14">
        <v>1100</v>
      </c>
      <c r="CQ148" s="14">
        <v>840</v>
      </c>
      <c r="CR148" s="4">
        <v>126.6</v>
      </c>
      <c r="CS148" s="7">
        <v>14.7</v>
      </c>
      <c r="CT148" s="6">
        <v>58</v>
      </c>
      <c r="CU148" s="6">
        <v>39</v>
      </c>
      <c r="CV148" s="9">
        <v>0.66625995060345611</v>
      </c>
      <c r="CW148" s="13"/>
      <c r="CX148" s="13"/>
      <c r="CY148" s="9"/>
      <c r="CZ148" s="34">
        <v>23</v>
      </c>
      <c r="DA148" s="9">
        <v>7.9000000000000001E-2</v>
      </c>
      <c r="DB148" s="13">
        <v>7.28</v>
      </c>
      <c r="DC148" s="13">
        <v>39.479340000000001</v>
      </c>
      <c r="DD148" s="13">
        <v>74.831620000000001</v>
      </c>
      <c r="DE148" s="9">
        <v>0.5275756424890975</v>
      </c>
      <c r="DF148" s="16">
        <v>0</v>
      </c>
      <c r="DG148" s="16">
        <v>0</v>
      </c>
      <c r="DH148" s="16">
        <v>0</v>
      </c>
      <c r="DI148" s="16">
        <v>0</v>
      </c>
      <c r="DJ148" s="16">
        <v>0</v>
      </c>
      <c r="DK148" s="16">
        <v>0</v>
      </c>
      <c r="DL148" s="16">
        <v>0</v>
      </c>
      <c r="DM148" s="16">
        <v>0</v>
      </c>
      <c r="DN148" s="16">
        <v>0</v>
      </c>
      <c r="DO148" s="16">
        <v>0</v>
      </c>
      <c r="DP148" s="16">
        <v>0</v>
      </c>
      <c r="DQ148" s="16">
        <v>1</v>
      </c>
      <c r="DR148" s="16">
        <v>0</v>
      </c>
      <c r="DS148" s="16">
        <v>0</v>
      </c>
      <c r="DT148" s="16">
        <v>0</v>
      </c>
      <c r="DU148" s="16">
        <v>0</v>
      </c>
      <c r="DV148" s="16">
        <v>1</v>
      </c>
      <c r="DW148" s="16">
        <v>1</v>
      </c>
      <c r="DX148" s="16">
        <v>0</v>
      </c>
      <c r="DY148" s="16">
        <v>0</v>
      </c>
      <c r="DZ148" s="3" t="s">
        <v>400</v>
      </c>
      <c r="EA148" s="3" t="s">
        <v>400</v>
      </c>
      <c r="EB148" s="50">
        <v>99.949486027027021</v>
      </c>
      <c r="EC148" s="55">
        <v>99949486.027027026</v>
      </c>
      <c r="ED148" s="55">
        <v>140878575</v>
      </c>
      <c r="EE148" s="57">
        <v>70380940.003734395</v>
      </c>
      <c r="EF148" s="57">
        <v>70497634.996265605</v>
      </c>
      <c r="EG148" s="55">
        <v>34112270.434827588</v>
      </c>
      <c r="EH148" s="21">
        <v>972100</v>
      </c>
      <c r="EI148" s="57">
        <v>452026.5</v>
      </c>
      <c r="EJ148" s="57">
        <v>520073.50000000006</v>
      </c>
      <c r="EK148" s="59">
        <v>0.7</v>
      </c>
      <c r="EL148" s="60">
        <v>0.46500000000000002</v>
      </c>
      <c r="EM148" s="56">
        <v>0.53500000000000003</v>
      </c>
      <c r="EN148" s="30">
        <f>EK148*EL148</f>
        <v>0.32550000000000001</v>
      </c>
      <c r="EO148" s="30">
        <f>EK148*EM148</f>
        <v>0.3745</v>
      </c>
      <c r="EP148" s="57">
        <f t="shared" si="89"/>
        <v>69928913.503734395</v>
      </c>
      <c r="EQ148" s="57">
        <f t="shared" si="89"/>
        <v>69977561.496265605</v>
      </c>
      <c r="ER148" s="56">
        <f>EP148/EQ148</f>
        <v>0.99930480583359849</v>
      </c>
      <c r="ES148" s="31">
        <v>40</v>
      </c>
      <c r="ET148" s="31">
        <v>50</v>
      </c>
      <c r="EU148" s="18">
        <v>50.4</v>
      </c>
      <c r="EV148" s="55">
        <v>1</v>
      </c>
      <c r="EW148" s="55">
        <v>0</v>
      </c>
      <c r="EX148" s="55">
        <v>1</v>
      </c>
      <c r="EY148" s="55">
        <v>0</v>
      </c>
      <c r="EZ148" s="31">
        <v>0</v>
      </c>
      <c r="FA148" s="31">
        <v>0</v>
      </c>
      <c r="FB148" s="31">
        <v>0</v>
      </c>
      <c r="FC148" s="31">
        <v>10</v>
      </c>
      <c r="FD148" s="31">
        <v>0</v>
      </c>
      <c r="FE148" s="61">
        <v>0.85699999999999998</v>
      </c>
      <c r="FF148" s="16">
        <v>7</v>
      </c>
      <c r="FG148" s="16">
        <v>94200</v>
      </c>
      <c r="FH148" s="50">
        <v>942.47608211339559</v>
      </c>
      <c r="FI148" s="48">
        <f t="shared" si="87"/>
        <v>6.8485105419321473</v>
      </c>
      <c r="FJ148" s="27">
        <v>-1.4820133485748945</v>
      </c>
      <c r="FK148" s="27">
        <v>-1.7067072564933528</v>
      </c>
      <c r="FL148" s="31">
        <v>3</v>
      </c>
      <c r="FM148" s="30">
        <v>1</v>
      </c>
      <c r="FN148" s="30">
        <v>0</v>
      </c>
      <c r="FO148" s="31">
        <v>3</v>
      </c>
      <c r="FP148" s="31">
        <v>0.1</v>
      </c>
      <c r="FQ148" s="48">
        <v>-1.0325552030653167</v>
      </c>
      <c r="FR148" s="48">
        <v>0.40700966916054382</v>
      </c>
      <c r="FS148" s="48">
        <v>0.5128190594685309</v>
      </c>
      <c r="FT148" s="48">
        <v>0.63460134868262663</v>
      </c>
      <c r="FU148" s="48">
        <v>-0.23696647644939359</v>
      </c>
      <c r="FV148" s="31">
        <v>0.79807862225000004</v>
      </c>
      <c r="FW148" s="30">
        <v>0.31440761026315789</v>
      </c>
      <c r="FX148" s="31"/>
      <c r="FY148" s="31"/>
      <c r="FZ148" s="31"/>
      <c r="GA148" s="31"/>
      <c r="GB148" s="31"/>
      <c r="GC148" s="31"/>
      <c r="GD148" s="31"/>
      <c r="GE148" s="31"/>
      <c r="GF148" s="31"/>
      <c r="GG148" s="31">
        <v>47.248536590000001</v>
      </c>
      <c r="GH148" s="21">
        <v>97.3</v>
      </c>
      <c r="GI148" s="44">
        <v>-1.0597989065150581</v>
      </c>
    </row>
    <row r="149" spans="1:191" ht="14" customHeight="1" x14ac:dyDescent="0.15">
      <c r="A149" s="16" t="s">
        <v>644</v>
      </c>
      <c r="B149" s="21" t="s">
        <v>779</v>
      </c>
      <c r="D149" s="20"/>
      <c r="E149" s="20"/>
      <c r="F149" s="20"/>
      <c r="G149" s="20"/>
      <c r="H149" s="31"/>
      <c r="I149" s="31"/>
      <c r="J149" s="31"/>
      <c r="K149" s="31"/>
      <c r="L149" s="31"/>
      <c r="M149" s="31"/>
      <c r="N149" s="31"/>
      <c r="O149" s="21"/>
      <c r="P149" s="55"/>
      <c r="Q149" s="57"/>
      <c r="R149" s="57"/>
      <c r="S149" s="57"/>
      <c r="T149" s="57"/>
      <c r="U149" s="57"/>
      <c r="V149" s="55"/>
      <c r="W149" s="50"/>
      <c r="X149" s="31"/>
      <c r="Y149" s="17"/>
      <c r="Z149" s="31">
        <v>5.2231283119333343</v>
      </c>
      <c r="AA149" s="26"/>
      <c r="AD149" s="48"/>
      <c r="AG149" s="55">
        <f t="shared" si="88"/>
        <v>0</v>
      </c>
      <c r="AH149" s="50">
        <v>0</v>
      </c>
      <c r="AI149" s="39"/>
      <c r="AJ149" s="39"/>
      <c r="AK149" s="39"/>
      <c r="AL149" s="39"/>
      <c r="AM149" s="40"/>
      <c r="AN149" s="40"/>
      <c r="AO149" s="41"/>
      <c r="AP149" s="39"/>
      <c r="AQ149" s="40"/>
      <c r="AR149" s="40"/>
      <c r="AS149" s="41"/>
      <c r="AT149" s="39"/>
      <c r="AU149" s="39">
        <v>0</v>
      </c>
      <c r="AV149" s="48"/>
      <c r="AW149" s="55"/>
      <c r="AX149" s="48"/>
      <c r="AY149" s="48"/>
      <c r="AZ149" s="48"/>
      <c r="BA149" s="56"/>
      <c r="BB149" s="31"/>
      <c r="BC149" s="31"/>
      <c r="BD149" s="31"/>
      <c r="BE149" s="31"/>
      <c r="BH149" s="49"/>
      <c r="BK149" s="16">
        <v>0</v>
      </c>
      <c r="BM149" s="16"/>
      <c r="BN149" s="50">
        <v>0</v>
      </c>
      <c r="BO149" s="9"/>
      <c r="BP149" s="9"/>
      <c r="BQ149" s="53"/>
      <c r="BR149" s="6"/>
      <c r="BS149" s="11"/>
      <c r="BU149" s="56"/>
      <c r="BV149" s="16"/>
      <c r="BW149" s="16"/>
      <c r="BX149" s="16"/>
      <c r="BY149" s="16"/>
      <c r="BZ149" s="16"/>
      <c r="CA149" s="16"/>
      <c r="CB149" s="16"/>
      <c r="CC149" s="16"/>
      <c r="CD149" s="16"/>
      <c r="CE149" s="16"/>
      <c r="CF149" s="16"/>
      <c r="CG149" s="16"/>
      <c r="CH149" s="16"/>
      <c r="CI149" s="49"/>
      <c r="CJ149" s="49"/>
      <c r="CK149" s="49"/>
      <c r="CL149" s="16"/>
      <c r="CM149" s="56"/>
      <c r="CN149" s="56"/>
      <c r="CO149" s="6"/>
      <c r="CP149" s="14"/>
      <c r="CQ149" s="14"/>
      <c r="CR149" s="4"/>
      <c r="CS149" s="7"/>
      <c r="CT149" s="6"/>
      <c r="CU149" s="6"/>
      <c r="CV149" s="9"/>
      <c r="CW149" s="13"/>
      <c r="CX149" s="13"/>
      <c r="CY149" s="9"/>
      <c r="CZ149" s="34"/>
      <c r="DA149" s="9"/>
      <c r="DB149" s="13"/>
      <c r="DC149" s="13"/>
      <c r="DD149" s="13"/>
      <c r="DE149" s="9"/>
      <c r="DF149" s="16">
        <v>0</v>
      </c>
      <c r="DG149" s="16">
        <v>0</v>
      </c>
      <c r="DH149" s="16">
        <v>0</v>
      </c>
      <c r="DI149" s="16">
        <v>0</v>
      </c>
      <c r="DJ149" s="16">
        <v>0</v>
      </c>
      <c r="DK149" s="16">
        <v>0</v>
      </c>
      <c r="DL149" s="16">
        <v>0</v>
      </c>
      <c r="DM149" s="16">
        <v>0</v>
      </c>
      <c r="DN149" s="16">
        <v>0</v>
      </c>
      <c r="DO149" s="16">
        <v>0</v>
      </c>
      <c r="DP149" s="16">
        <v>1</v>
      </c>
      <c r="DQ149" s="16">
        <v>0</v>
      </c>
      <c r="DR149" s="16">
        <v>0</v>
      </c>
      <c r="DS149" s="16">
        <v>0</v>
      </c>
      <c r="DT149" s="16">
        <v>0</v>
      </c>
      <c r="DU149" s="16">
        <v>0</v>
      </c>
      <c r="DV149" s="16">
        <v>0</v>
      </c>
      <c r="DW149" s="16">
        <v>0</v>
      </c>
      <c r="DX149" s="16">
        <v>0</v>
      </c>
      <c r="DY149" s="16">
        <v>0</v>
      </c>
      <c r="DZ149" s="3" t="s">
        <v>399</v>
      </c>
      <c r="EA149" s="3" t="s">
        <v>27</v>
      </c>
      <c r="EB149" s="50">
        <v>4.4946162162162157E-2</v>
      </c>
      <c r="EC149" s="55">
        <v>44946.16216216216</v>
      </c>
      <c r="ED149" s="55">
        <v>80201</v>
      </c>
      <c r="EE149" s="57"/>
      <c r="EF149" s="57"/>
      <c r="EH149" s="21"/>
      <c r="EI149" s="57"/>
      <c r="EJ149" s="57"/>
      <c r="EK149" s="59"/>
      <c r="EL149" s="60"/>
      <c r="EM149" s="56"/>
      <c r="EN149" s="30"/>
      <c r="EO149" s="30"/>
      <c r="EP149" s="57"/>
      <c r="EQ149" s="57"/>
      <c r="ER149" s="56"/>
      <c r="ES149" s="31"/>
      <c r="ET149" s="31"/>
      <c r="EU149" s="18">
        <v>0.7</v>
      </c>
      <c r="EV149" s="55">
        <v>0</v>
      </c>
      <c r="EW149" s="55">
        <v>0</v>
      </c>
      <c r="EX149" s="55">
        <v>0</v>
      </c>
      <c r="EY149" s="55">
        <v>0</v>
      </c>
      <c r="EZ149" s="31"/>
      <c r="FA149" s="31"/>
      <c r="FB149" s="31"/>
      <c r="FC149" s="31"/>
      <c r="FD149" s="31"/>
      <c r="FE149" s="61"/>
      <c r="FF149" s="16">
        <v>0</v>
      </c>
      <c r="FG149" s="16">
        <v>0</v>
      </c>
      <c r="FH149" s="50">
        <v>0.1</v>
      </c>
      <c r="FI149" s="48">
        <f t="shared" si="87"/>
        <v>-2.3025850929940455</v>
      </c>
      <c r="FJ149" s="27"/>
      <c r="FK149" s="27"/>
      <c r="FL149" s="31">
        <v>0.1</v>
      </c>
      <c r="FM149" s="30">
        <v>0</v>
      </c>
      <c r="FN149" s="30">
        <v>0</v>
      </c>
      <c r="FO149" s="31">
        <v>0.1</v>
      </c>
      <c r="FP149" s="31">
        <v>0.1</v>
      </c>
      <c r="FQ149" s="48">
        <v>0.80265502616216045</v>
      </c>
      <c r="FR149" s="48">
        <v>0.72099727080968612</v>
      </c>
      <c r="FS149" s="48">
        <v>0.7277666967310078</v>
      </c>
      <c r="FT149" s="48">
        <v>0.63460134868262663</v>
      </c>
      <c r="FU149" s="48">
        <v>0.72150508559637028</v>
      </c>
      <c r="FV149" s="31"/>
      <c r="FW149" s="30"/>
      <c r="FX149" s="31"/>
      <c r="FY149" s="31"/>
      <c r="FZ149" s="31"/>
      <c r="GA149" s="31"/>
      <c r="GB149" s="31"/>
      <c r="GC149" s="31"/>
      <c r="GD149" s="31"/>
      <c r="GE149" s="31"/>
      <c r="GF149" s="31"/>
      <c r="GG149" s="31"/>
      <c r="GH149" s="21"/>
      <c r="GI149" s="44"/>
    </row>
    <row r="150" spans="1:191" ht="14" customHeight="1" x14ac:dyDescent="0.15">
      <c r="A150" s="16" t="s">
        <v>559</v>
      </c>
      <c r="B150" s="21" t="s">
        <v>780</v>
      </c>
      <c r="C150" s="33">
        <v>1</v>
      </c>
      <c r="D150" s="20">
        <v>1</v>
      </c>
      <c r="E150" s="20">
        <v>1</v>
      </c>
      <c r="F150" s="20">
        <v>1</v>
      </c>
      <c r="G150" s="20">
        <v>1</v>
      </c>
      <c r="H150" s="31">
        <v>10</v>
      </c>
      <c r="I150" s="31">
        <v>10</v>
      </c>
      <c r="J150" s="31">
        <v>10</v>
      </c>
      <c r="K150" s="31">
        <v>10</v>
      </c>
      <c r="L150" s="31">
        <v>10</v>
      </c>
      <c r="M150" s="31">
        <v>10</v>
      </c>
      <c r="N150" s="31">
        <v>1</v>
      </c>
      <c r="O150" s="21">
        <v>90</v>
      </c>
      <c r="P150" s="55">
        <v>16699.835972000001</v>
      </c>
      <c r="Q150" s="57">
        <v>18100.623789000001</v>
      </c>
      <c r="R150" s="57">
        <v>29862.202416</v>
      </c>
      <c r="S150" s="57">
        <v>45694.471003999999</v>
      </c>
      <c r="T150" s="57">
        <v>32117.38247</v>
      </c>
      <c r="U150" s="57">
        <v>47305.479169999999</v>
      </c>
      <c r="V150" s="55">
        <v>31001.64034426316</v>
      </c>
      <c r="W150" s="50">
        <v>2.6151348399105379</v>
      </c>
      <c r="X150" s="31">
        <v>2.8495842989135269</v>
      </c>
      <c r="Y150" s="17">
        <v>21.277777777777779</v>
      </c>
      <c r="Z150" s="31">
        <v>16.366140268125001</v>
      </c>
      <c r="AA150" s="26">
        <v>25.8</v>
      </c>
      <c r="AB150" s="49">
        <v>0</v>
      </c>
      <c r="AC150" s="49">
        <v>1E-3</v>
      </c>
      <c r="AD150" s="48"/>
      <c r="AE150" s="49">
        <v>1E-3</v>
      </c>
      <c r="AF150" s="55">
        <v>123584.13888888889</v>
      </c>
      <c r="AG150" s="55">
        <f t="shared" si="88"/>
        <v>123584138.8888889</v>
      </c>
      <c r="AH150" s="50">
        <v>28.840834516154974</v>
      </c>
      <c r="AI150" s="39">
        <v>42999.430988726344</v>
      </c>
      <c r="AJ150" s="39">
        <v>63501.360666975219</v>
      </c>
      <c r="AK150" s="39">
        <v>99695.178550947574</v>
      </c>
      <c r="AL150" s="39">
        <v>68731.990068883038</v>
      </c>
      <c r="AM150" s="40">
        <v>58.891540565184499</v>
      </c>
      <c r="AN150" s="40">
        <v>38.004036444035435</v>
      </c>
      <c r="AO150" s="41">
        <v>10.620931463734454</v>
      </c>
      <c r="AP150" s="39">
        <f>AVERAGE(AV150,AK150,AN150)</f>
        <v>33259.427413233992</v>
      </c>
      <c r="AQ150" s="40">
        <v>43058.32252929153</v>
      </c>
      <c r="AR150" s="40">
        <v>63539.364703419255</v>
      </c>
      <c r="AS150" s="41">
        <v>99705.799482411312</v>
      </c>
      <c r="AT150" s="39">
        <f>AVERAGE(AI150,AO150,AR150)</f>
        <v>35516.472207869781</v>
      </c>
      <c r="AU150" s="39">
        <v>3</v>
      </c>
      <c r="AV150" s="48">
        <v>45.099652310371432</v>
      </c>
      <c r="AW150" s="55">
        <f>IF(AH150=0,1,0)</f>
        <v>0</v>
      </c>
      <c r="AX150" s="48">
        <v>45.099652310371432</v>
      </c>
      <c r="AY150" s="48">
        <v>9.7106405799714306</v>
      </c>
      <c r="AZ150" s="48">
        <v>54.810292890342865</v>
      </c>
      <c r="BA150" s="56">
        <v>0.40099159261842088</v>
      </c>
      <c r="BB150" s="31">
        <f t="shared" ref="BB150:BB160" si="90">AX150*$BA150</f>
        <v>18.084581406472886</v>
      </c>
      <c r="BC150" s="31">
        <f t="shared" ref="BC150:BC160" si="91">AY150*$BA150</f>
        <v>3.8938852315078103</v>
      </c>
      <c r="BD150" s="31">
        <f t="shared" ref="BD150:BD160" si="92">AZ150*$BA150</f>
        <v>21.978466637980695</v>
      </c>
      <c r="BE150" s="31">
        <v>21.978466637980695</v>
      </c>
      <c r="BF150" s="49">
        <v>0.26016124000000002</v>
      </c>
      <c r="BG150" s="49">
        <v>0.26016124000000002</v>
      </c>
      <c r="BH150" s="49">
        <v>0.1032</v>
      </c>
      <c r="BI150" s="49">
        <v>0.26016124000000002</v>
      </c>
      <c r="BJ150" s="49">
        <v>0.26016124000000002</v>
      </c>
      <c r="BK150" s="16">
        <v>0</v>
      </c>
      <c r="BL150" s="50">
        <v>199</v>
      </c>
      <c r="BM150" s="16"/>
      <c r="BN150" s="50">
        <v>0</v>
      </c>
      <c r="BO150" s="9">
        <v>0.90600000000000003</v>
      </c>
      <c r="BP150" s="9"/>
      <c r="BQ150" s="53">
        <v>0.23430805800000001</v>
      </c>
      <c r="BR150" s="6">
        <v>5</v>
      </c>
      <c r="BS150" s="11">
        <v>1</v>
      </c>
      <c r="BT150" s="48">
        <v>50.399155508646672</v>
      </c>
      <c r="BU150" s="56">
        <v>1.0569999999999999</v>
      </c>
      <c r="BV150" s="16">
        <v>10</v>
      </c>
      <c r="BW150" s="16">
        <v>7</v>
      </c>
      <c r="BX150" s="16">
        <v>9</v>
      </c>
      <c r="BY150" s="16">
        <v>6</v>
      </c>
      <c r="BZ150" s="16">
        <v>4</v>
      </c>
      <c r="CA150" s="16">
        <v>5</v>
      </c>
      <c r="CB150" s="16">
        <v>5</v>
      </c>
      <c r="CC150" s="16">
        <v>4</v>
      </c>
      <c r="CD150" s="16">
        <v>5</v>
      </c>
      <c r="CE150" s="16">
        <v>4</v>
      </c>
      <c r="CF150" s="16">
        <v>3</v>
      </c>
      <c r="CG150" s="16">
        <v>4</v>
      </c>
      <c r="CH150" s="16">
        <v>4</v>
      </c>
      <c r="CI150" s="16">
        <v>3</v>
      </c>
      <c r="CJ150" s="16">
        <v>3</v>
      </c>
      <c r="CK150" s="49">
        <v>0.75</v>
      </c>
      <c r="CL150" s="54">
        <v>0.79248125036057815</v>
      </c>
      <c r="CM150" s="56">
        <v>1.0638093048650825</v>
      </c>
      <c r="CN150" s="56">
        <v>1.0142343909381295</v>
      </c>
      <c r="CO150" s="6">
        <v>7</v>
      </c>
      <c r="CP150" s="14"/>
      <c r="CQ150" s="14"/>
      <c r="CR150" s="4"/>
      <c r="CS150" s="7">
        <v>88.4</v>
      </c>
      <c r="CT150" s="6"/>
      <c r="CU150" s="6"/>
      <c r="CV150" s="9"/>
      <c r="CW150" s="13">
        <v>99.3</v>
      </c>
      <c r="CX150" s="13">
        <v>99.1</v>
      </c>
      <c r="CY150" s="9">
        <v>1.0020181634712413</v>
      </c>
      <c r="CZ150" s="34">
        <v>56</v>
      </c>
      <c r="DA150" s="9">
        <f>DB150/(100-DB150)</f>
        <v>0.5647003598810828</v>
      </c>
      <c r="DB150" s="13">
        <v>36.090000000000003</v>
      </c>
      <c r="DC150" s="13">
        <v>77.286990000000003</v>
      </c>
      <c r="DD150" s="13">
        <v>82.611969999999999</v>
      </c>
      <c r="DE150" s="9">
        <v>0.93554227069031282</v>
      </c>
      <c r="DF150" s="16">
        <v>0</v>
      </c>
      <c r="DG150" s="16">
        <v>0</v>
      </c>
      <c r="DH150" s="16">
        <v>0</v>
      </c>
      <c r="DI150" s="16">
        <v>0</v>
      </c>
      <c r="DJ150" s="16">
        <v>0</v>
      </c>
      <c r="DK150" s="16">
        <v>0</v>
      </c>
      <c r="DL150" s="16">
        <v>0</v>
      </c>
      <c r="DM150" s="16">
        <v>0</v>
      </c>
      <c r="DN150" s="16">
        <v>1</v>
      </c>
      <c r="DO150" s="16">
        <v>0</v>
      </c>
      <c r="DP150" s="16">
        <v>0</v>
      </c>
      <c r="DQ150" s="16">
        <v>0</v>
      </c>
      <c r="DR150" s="16">
        <v>0</v>
      </c>
      <c r="DS150" s="16">
        <v>0</v>
      </c>
      <c r="DT150" s="16">
        <v>0</v>
      </c>
      <c r="DU150" s="16">
        <v>0</v>
      </c>
      <c r="DV150" s="16">
        <v>0</v>
      </c>
      <c r="DW150" s="16">
        <v>0</v>
      </c>
      <c r="DX150" s="16">
        <v>0</v>
      </c>
      <c r="DY150" s="16">
        <v>0</v>
      </c>
      <c r="DZ150" s="3" t="s">
        <v>399</v>
      </c>
      <c r="EA150" s="3" t="s">
        <v>28</v>
      </c>
      <c r="EB150" s="50">
        <v>4.2850403243243251</v>
      </c>
      <c r="EC150" s="55">
        <v>4285040.3243243247</v>
      </c>
      <c r="ED150" s="55">
        <v>4623300</v>
      </c>
      <c r="EE150" s="57">
        <v>2330474.9185386901</v>
      </c>
      <c r="EF150" s="57">
        <v>2292825.0814613099</v>
      </c>
      <c r="EG150" s="55">
        <v>2289937.9365517241</v>
      </c>
      <c r="EH150" s="21">
        <v>370600</v>
      </c>
      <c r="EI150" s="57">
        <v>189376.6</v>
      </c>
      <c r="EJ150" s="57">
        <v>181223.4</v>
      </c>
      <c r="EK150" s="59">
        <v>8</v>
      </c>
      <c r="EL150" s="60">
        <v>0.51100000000000001</v>
      </c>
      <c r="EM150" s="56">
        <v>0.48899999999999999</v>
      </c>
      <c r="EN150" s="30">
        <f t="shared" ref="EN150:EN160" si="93">EK150*EL150</f>
        <v>4.0880000000000001</v>
      </c>
      <c r="EO150" s="30">
        <f t="shared" ref="EO150:EO160" si="94">EK150*EM150</f>
        <v>3.9119999999999999</v>
      </c>
      <c r="EP150" s="57">
        <f t="shared" ref="EP150:EQ152" si="95">EE150-EI150</f>
        <v>2141098.31853869</v>
      </c>
      <c r="EQ150" s="57">
        <f t="shared" si="95"/>
        <v>2111601.68146131</v>
      </c>
      <c r="ER150" s="56">
        <f>EP150/EQ150</f>
        <v>1.0139688452307762</v>
      </c>
      <c r="ES150" s="31">
        <v>0</v>
      </c>
      <c r="ET150" s="31">
        <v>1.7999999999999998</v>
      </c>
      <c r="EU150" s="18">
        <v>1</v>
      </c>
      <c r="EV150" s="55">
        <v>0</v>
      </c>
      <c r="EW150" s="55">
        <v>0</v>
      </c>
      <c r="EX150" s="55">
        <v>0</v>
      </c>
      <c r="EY150" s="55">
        <v>0</v>
      </c>
      <c r="EZ150" s="31">
        <v>0</v>
      </c>
      <c r="FA150" s="31">
        <v>0</v>
      </c>
      <c r="FB150" s="31">
        <v>0</v>
      </c>
      <c r="FC150" s="31">
        <v>8.1</v>
      </c>
      <c r="FD150" s="31">
        <v>0</v>
      </c>
      <c r="FE150" s="61">
        <v>6.3999999999999946E-2</v>
      </c>
      <c r="FF150" s="16">
        <v>0</v>
      </c>
      <c r="FG150" s="16">
        <v>0</v>
      </c>
      <c r="FH150" s="50">
        <v>0.1</v>
      </c>
      <c r="FI150" s="48">
        <f t="shared" si="87"/>
        <v>-2.3025850929940455</v>
      </c>
      <c r="FJ150" s="27">
        <v>1.2878383918441092</v>
      </c>
      <c r="FK150" s="27">
        <v>1.2499550277788141</v>
      </c>
      <c r="FL150" s="31">
        <v>8</v>
      </c>
      <c r="FM150" s="30">
        <v>1.75</v>
      </c>
      <c r="FN150" s="30">
        <v>1</v>
      </c>
      <c r="FO150" s="31">
        <v>14</v>
      </c>
      <c r="FP150" s="31">
        <v>8</v>
      </c>
      <c r="FQ150" s="48">
        <v>0.80265502616216045</v>
      </c>
      <c r="FR150" s="48">
        <v>-0.13434826471728772</v>
      </c>
      <c r="FS150" s="48">
        <v>-0.30249956463051936</v>
      </c>
      <c r="FT150" s="48">
        <v>-0.29695556436653647</v>
      </c>
      <c r="FU150" s="48">
        <v>0.26376133204532615</v>
      </c>
      <c r="FV150" s="31">
        <v>2.08964083475</v>
      </c>
      <c r="FW150" s="30">
        <v>1.3109387651578948</v>
      </c>
      <c r="FX150" s="31">
        <v>21.173087587000001</v>
      </c>
      <c r="FY150" s="31">
        <v>28.052210081111113</v>
      </c>
      <c r="FZ150" s="31">
        <v>28.052210081111113</v>
      </c>
      <c r="GA150" s="31">
        <v>1.5968804999999999E-2</v>
      </c>
      <c r="GB150" s="31">
        <v>0.20492436133333333</v>
      </c>
      <c r="GC150" s="31">
        <v>25.547585711111111</v>
      </c>
      <c r="GD150" s="31">
        <v>30.618679474444441</v>
      </c>
      <c r="GE150" s="31">
        <v>56.166265185555552</v>
      </c>
      <c r="GF150" s="31">
        <v>15.755878704566015</v>
      </c>
      <c r="GG150" s="31">
        <v>80.204878050000005</v>
      </c>
      <c r="GH150" s="21">
        <v>3.2</v>
      </c>
      <c r="GI150" s="44">
        <v>1.9467249373695013</v>
      </c>
    </row>
    <row r="151" spans="1:191" ht="14" customHeight="1" x14ac:dyDescent="0.15">
      <c r="A151" s="16" t="s">
        <v>544</v>
      </c>
      <c r="B151" s="21" t="s">
        <v>781</v>
      </c>
      <c r="C151" s="33">
        <v>5.9054054054054053</v>
      </c>
      <c r="D151" s="20">
        <v>5.5</v>
      </c>
      <c r="E151" s="20">
        <v>5.5</v>
      </c>
      <c r="F151" s="20">
        <v>5.5</v>
      </c>
      <c r="G151" s="20">
        <v>5.5</v>
      </c>
      <c r="H151" s="31">
        <v>-9.3249999999999993</v>
      </c>
      <c r="I151" s="31">
        <v>-9.2894736842105257</v>
      </c>
      <c r="J151" s="31">
        <v>-8</v>
      </c>
      <c r="K151" s="31">
        <v>-8</v>
      </c>
      <c r="L151" s="31">
        <v>-8</v>
      </c>
      <c r="M151" s="31">
        <v>-8</v>
      </c>
      <c r="N151" s="31">
        <v>5.5571428571428578</v>
      </c>
      <c r="O151" s="21">
        <v>0</v>
      </c>
      <c r="P151" s="55">
        <v>9835.3508013999999</v>
      </c>
      <c r="Q151" s="57">
        <v>8894.4227553000001</v>
      </c>
      <c r="R151" s="57">
        <v>19716.449763000001</v>
      </c>
      <c r="S151" s="57">
        <v>22692.923052999999</v>
      </c>
      <c r="T151" s="57">
        <v>14860.91576</v>
      </c>
      <c r="U151" s="57">
        <v>19533.340489999999</v>
      </c>
      <c r="V151" s="55">
        <v>18385.507087126316</v>
      </c>
      <c r="W151" s="50">
        <v>1.8392978981243202</v>
      </c>
      <c r="X151" s="31">
        <v>2.9614748592010005</v>
      </c>
      <c r="Y151" s="17">
        <v>11.2</v>
      </c>
      <c r="Z151" s="31">
        <v>1.0026345287142857</v>
      </c>
      <c r="AA151" s="26"/>
      <c r="AB151" s="49">
        <v>0</v>
      </c>
      <c r="AC151" s="49">
        <v>1E-3</v>
      </c>
      <c r="AD151" s="48">
        <v>1.3617396807027031</v>
      </c>
      <c r="AE151" s="48">
        <v>1.3617396807027031</v>
      </c>
      <c r="AF151" s="55">
        <v>37014.527777777781</v>
      </c>
      <c r="AG151" s="55">
        <f t="shared" si="88"/>
        <v>37014527.777777784</v>
      </c>
      <c r="AH151" s="50">
        <v>20.45583626473757</v>
      </c>
      <c r="AI151" s="39">
        <v>33746.663200003903</v>
      </c>
      <c r="AJ151" s="39">
        <v>39860.300732881107</v>
      </c>
      <c r="AK151" s="39">
        <v>71630.830069838572</v>
      </c>
      <c r="AL151" s="39">
        <v>48412.598000907863</v>
      </c>
      <c r="AM151" s="40">
        <v>68.524002945862549</v>
      </c>
      <c r="AN151" s="40">
        <v>0</v>
      </c>
      <c r="AO151" s="41">
        <v>0</v>
      </c>
      <c r="AP151" s="39">
        <f>AVERAGE(AV151,AK151,AN151)</f>
        <v>23905.747771614795</v>
      </c>
      <c r="AQ151" s="40">
        <v>33815.187202949768</v>
      </c>
      <c r="AR151" s="40">
        <v>39860.300732881107</v>
      </c>
      <c r="AS151" s="41">
        <v>71630.830069838572</v>
      </c>
      <c r="AT151" s="39">
        <f>AVERAGE(AI151,AO151,AR151)</f>
        <v>24535.654644295002</v>
      </c>
      <c r="AU151" s="39">
        <v>3</v>
      </c>
      <c r="AV151" s="48">
        <v>86.413245005806445</v>
      </c>
      <c r="AW151" s="55">
        <f>IF(AH151=0,1,0)</f>
        <v>0</v>
      </c>
      <c r="AX151" s="48">
        <v>86.413245005806445</v>
      </c>
      <c r="AY151" s="48">
        <v>0.90639144733333332</v>
      </c>
      <c r="AZ151" s="48">
        <v>87.319636453139779</v>
      </c>
      <c r="BA151" s="56">
        <v>0.53624685245833348</v>
      </c>
      <c r="BB151" s="31">
        <f t="shared" si="90"/>
        <v>46.338830645074509</v>
      </c>
      <c r="BC151" s="31">
        <f t="shared" si="91"/>
        <v>0.48604956072765332</v>
      </c>
      <c r="BD151" s="31">
        <f t="shared" si="92"/>
        <v>46.824880205802167</v>
      </c>
      <c r="BE151" s="31">
        <v>48.186619886504872</v>
      </c>
      <c r="BF151" s="49">
        <v>0.53795736999999999</v>
      </c>
      <c r="BG151" s="49">
        <v>0.53795736999999999</v>
      </c>
      <c r="BH151" s="49">
        <v>0.88560000000000005</v>
      </c>
      <c r="BI151" s="49">
        <v>0.53795736999999999</v>
      </c>
      <c r="BJ151" s="49">
        <v>0.53795736999999999</v>
      </c>
      <c r="BK151" s="16">
        <v>1</v>
      </c>
      <c r="BL151" s="50">
        <v>401.9</v>
      </c>
      <c r="BM151" s="16">
        <v>615.19999999999993</v>
      </c>
      <c r="BN151" s="50">
        <v>339.98624933483006</v>
      </c>
      <c r="BO151" s="9">
        <v>0.45300000000000001</v>
      </c>
      <c r="BP151" s="9"/>
      <c r="BQ151" s="53"/>
      <c r="BR151" s="6"/>
      <c r="BS151" s="11"/>
      <c r="BT151" s="48">
        <v>46.302149242960276</v>
      </c>
      <c r="BU151" s="56">
        <v>1.05</v>
      </c>
      <c r="BV151" s="16">
        <v>32</v>
      </c>
      <c r="BW151" s="16">
        <v>30</v>
      </c>
      <c r="BX151" s="16">
        <v>31</v>
      </c>
      <c r="BY151" s="16">
        <v>22</v>
      </c>
      <c r="BZ151" s="16">
        <v>20</v>
      </c>
      <c r="CA151" s="16">
        <v>21</v>
      </c>
      <c r="CB151" s="16">
        <v>17</v>
      </c>
      <c r="CC151" s="16">
        <v>16</v>
      </c>
      <c r="CD151" s="16">
        <v>17</v>
      </c>
      <c r="CE151" s="16">
        <v>14</v>
      </c>
      <c r="CF151" s="16">
        <v>13</v>
      </c>
      <c r="CG151" s="16">
        <v>13</v>
      </c>
      <c r="CH151" s="16">
        <v>12</v>
      </c>
      <c r="CI151" s="16">
        <v>11</v>
      </c>
      <c r="CJ151" s="16">
        <v>12</v>
      </c>
      <c r="CK151" s="49">
        <v>0.91666666666666663</v>
      </c>
      <c r="CL151" s="54">
        <v>0.9649840459813438</v>
      </c>
      <c r="CM151" s="56">
        <v>1.0420538282935976</v>
      </c>
      <c r="CN151" s="56">
        <v>1.0095913292036318</v>
      </c>
      <c r="CO151" s="6">
        <v>64</v>
      </c>
      <c r="CP151" s="14">
        <v>64</v>
      </c>
      <c r="CQ151" s="14">
        <v>20</v>
      </c>
      <c r="CR151" s="4">
        <v>10.4</v>
      </c>
      <c r="CS151" s="7"/>
      <c r="CT151" s="6">
        <v>100</v>
      </c>
      <c r="CU151" s="6">
        <v>98</v>
      </c>
      <c r="CV151" s="9">
        <v>0.87304736955337203</v>
      </c>
      <c r="CW151" s="13"/>
      <c r="CX151" s="13"/>
      <c r="CY151" s="9"/>
      <c r="CZ151" s="34">
        <v>9</v>
      </c>
      <c r="DA151" s="9">
        <v>9.9000000000000005E-2</v>
      </c>
      <c r="DB151" s="13">
        <v>9.09</v>
      </c>
      <c r="DC151" s="13">
        <v>26.052689999999998</v>
      </c>
      <c r="DD151" s="13">
        <v>79.108530000000002</v>
      </c>
      <c r="DE151" s="9">
        <v>0.32932845547755718</v>
      </c>
      <c r="DF151" s="16">
        <v>1</v>
      </c>
      <c r="DG151" s="16">
        <v>0</v>
      </c>
      <c r="DH151" s="16">
        <v>0</v>
      </c>
      <c r="DI151" s="16">
        <v>0</v>
      </c>
      <c r="DJ151" s="16">
        <v>0</v>
      </c>
      <c r="DK151" s="16">
        <v>0</v>
      </c>
      <c r="DL151" s="16">
        <v>0</v>
      </c>
      <c r="DM151" s="16">
        <v>0</v>
      </c>
      <c r="DN151" s="16">
        <v>0</v>
      </c>
      <c r="DO151" s="16">
        <v>0</v>
      </c>
      <c r="DP151" s="16">
        <v>0</v>
      </c>
      <c r="DQ151" s="16">
        <v>0</v>
      </c>
      <c r="DR151" s="16">
        <v>0</v>
      </c>
      <c r="DS151" s="16">
        <v>0</v>
      </c>
      <c r="DT151" s="16">
        <v>0</v>
      </c>
      <c r="DU151" s="16">
        <v>0</v>
      </c>
      <c r="DV151" s="16">
        <v>0</v>
      </c>
      <c r="DW151" s="16">
        <v>0</v>
      </c>
      <c r="DX151" s="16">
        <v>1</v>
      </c>
      <c r="DY151" s="16">
        <v>1</v>
      </c>
      <c r="DZ151" s="3" t="s">
        <v>399</v>
      </c>
      <c r="EA151" s="3" t="s">
        <v>423</v>
      </c>
      <c r="EB151" s="50">
        <v>1.8094849459459461</v>
      </c>
      <c r="EC151" s="55">
        <v>1809484.945945946</v>
      </c>
      <c r="ED151" s="55">
        <v>2617833</v>
      </c>
      <c r="EE151" s="57">
        <v>1130920.9999265338</v>
      </c>
      <c r="EF151" s="57">
        <v>1486912.0000734662</v>
      </c>
      <c r="EG151" s="55">
        <v>700897.51328620687</v>
      </c>
      <c r="EH151" s="21">
        <v>666300</v>
      </c>
      <c r="EI151" s="57">
        <v>138590.40000000002</v>
      </c>
      <c r="EJ151" s="57">
        <v>527709.6</v>
      </c>
      <c r="EK151" s="59">
        <v>25.5</v>
      </c>
      <c r="EL151" s="60">
        <v>0.20800000000000002</v>
      </c>
      <c r="EM151" s="56">
        <v>0.79200000000000004</v>
      </c>
      <c r="EN151" s="30">
        <f t="shared" si="93"/>
        <v>5.3040000000000003</v>
      </c>
      <c r="EO151" s="30">
        <f t="shared" si="94"/>
        <v>20.196000000000002</v>
      </c>
      <c r="EP151" s="57">
        <f t="shared" si="95"/>
        <v>992330.59992653376</v>
      </c>
      <c r="EQ151" s="57">
        <f t="shared" si="95"/>
        <v>959202.40007346624</v>
      </c>
      <c r="ER151" s="56">
        <f>EP151/EQ151</f>
        <v>1.0345372361980436</v>
      </c>
      <c r="ES151" s="31">
        <v>0</v>
      </c>
      <c r="ET151" s="31">
        <v>75</v>
      </c>
      <c r="EU151" s="18">
        <v>87.7</v>
      </c>
      <c r="EV151" s="55">
        <v>1</v>
      </c>
      <c r="EW151" s="55">
        <v>0</v>
      </c>
      <c r="EX151" s="55">
        <v>1</v>
      </c>
      <c r="EY151" s="55">
        <v>1</v>
      </c>
      <c r="EZ151" s="31">
        <v>0</v>
      </c>
      <c r="FA151" s="31">
        <v>0</v>
      </c>
      <c r="FB151" s="31">
        <v>0</v>
      </c>
      <c r="FC151" s="31">
        <v>0</v>
      </c>
      <c r="FD151" s="31">
        <v>0</v>
      </c>
      <c r="FE151" s="61">
        <v>0.14200000000000002</v>
      </c>
      <c r="FF151" s="16">
        <v>0</v>
      </c>
      <c r="FG151" s="16">
        <v>0</v>
      </c>
      <c r="FH151" s="50">
        <v>0.1</v>
      </c>
      <c r="FI151" s="48">
        <f t="shared" si="87"/>
        <v>-2.3025850929940455</v>
      </c>
      <c r="FJ151" s="27">
        <v>0.73981936150691441</v>
      </c>
      <c r="FK151" s="27">
        <v>0.77716632206974234</v>
      </c>
      <c r="FL151" s="31">
        <v>5</v>
      </c>
      <c r="FM151" s="30">
        <v>1.2</v>
      </c>
      <c r="FN151" s="30">
        <v>0.2</v>
      </c>
      <c r="FO151" s="31">
        <v>6</v>
      </c>
      <c r="FP151" s="31">
        <v>1</v>
      </c>
      <c r="FQ151" s="48">
        <v>0.80265502616216045</v>
      </c>
      <c r="FR151" s="48">
        <v>0.1904664956094112</v>
      </c>
      <c r="FS151" s="48">
        <v>0.29045943471424446</v>
      </c>
      <c r="FT151" s="48">
        <v>0.52847461175297517</v>
      </c>
      <c r="FU151" s="48">
        <v>0.51784437806170669</v>
      </c>
      <c r="FV151" s="31">
        <v>12.749281834578946</v>
      </c>
      <c r="FW151" s="30">
        <v>5.1966347068947369</v>
      </c>
      <c r="FX151" s="31">
        <v>22.564490096315794</v>
      </c>
      <c r="FY151" s="31">
        <v>7.2748948865000003</v>
      </c>
      <c r="FZ151" s="31">
        <v>7.4069716438333337</v>
      </c>
      <c r="GA151" s="31"/>
      <c r="GB151" s="31">
        <v>3.2145395288333329</v>
      </c>
      <c r="GC151" s="31">
        <v>1.1586025665000002</v>
      </c>
      <c r="GD151" s="31">
        <v>20.449362455833334</v>
      </c>
      <c r="GE151" s="31">
        <v>21.607965022333335</v>
      </c>
      <c r="GF151" s="31">
        <v>1.6004958420136552</v>
      </c>
      <c r="GG151" s="31">
        <v>75.120512199999993</v>
      </c>
      <c r="GH151" s="21">
        <v>12.4</v>
      </c>
      <c r="GI151" s="44">
        <v>0.47376877210688589</v>
      </c>
    </row>
    <row r="152" spans="1:191" ht="14" customHeight="1" x14ac:dyDescent="0.15">
      <c r="A152" s="16" t="s">
        <v>455</v>
      </c>
      <c r="B152" s="21" t="s">
        <v>782</v>
      </c>
      <c r="C152" s="33">
        <v>4.8243243243243246</v>
      </c>
      <c r="D152" s="20">
        <v>5.0999999999999996</v>
      </c>
      <c r="E152" s="20">
        <v>4.833333333333333</v>
      </c>
      <c r="F152" s="20">
        <v>4.5</v>
      </c>
      <c r="G152" s="20">
        <v>4.5</v>
      </c>
      <c r="H152" s="31">
        <v>0.57499999999999996</v>
      </c>
      <c r="I152" s="31">
        <v>0.60526315789473684</v>
      </c>
      <c r="J152" s="31">
        <v>0.4</v>
      </c>
      <c r="K152" s="31">
        <v>4</v>
      </c>
      <c r="L152" s="31">
        <v>5</v>
      </c>
      <c r="M152" s="31">
        <v>5</v>
      </c>
      <c r="N152" s="31">
        <v>5.4666666666666659</v>
      </c>
      <c r="O152" s="21">
        <v>12</v>
      </c>
      <c r="P152" s="55">
        <v>1399.4782169</v>
      </c>
      <c r="Q152" s="57">
        <v>1476.8895855999999</v>
      </c>
      <c r="R152" s="57">
        <v>2425.9300315</v>
      </c>
      <c r="S152" s="57">
        <v>3269.3835399999998</v>
      </c>
      <c r="T152" s="57">
        <v>1678.1966219999999</v>
      </c>
      <c r="U152" s="57">
        <v>2184.3595759999998</v>
      </c>
      <c r="V152" s="55">
        <v>2276.7448889947364</v>
      </c>
      <c r="W152" s="50">
        <v>1.7728850137509511</v>
      </c>
      <c r="X152" s="31">
        <v>2.56888873349512</v>
      </c>
      <c r="Y152" s="17">
        <v>19.987499999999997</v>
      </c>
      <c r="Z152" s="31">
        <v>9.6248242028750006</v>
      </c>
      <c r="AA152" s="26">
        <v>31.2</v>
      </c>
      <c r="AB152" s="49">
        <v>1.0204E-2</v>
      </c>
      <c r="AC152" s="49">
        <v>1.0204E-2</v>
      </c>
      <c r="AD152" s="48">
        <v>2.669905938648649</v>
      </c>
      <c r="AE152" s="48">
        <v>2.669905938648649</v>
      </c>
      <c r="AF152" s="55">
        <v>34718.638888888891</v>
      </c>
      <c r="AG152" s="55">
        <f t="shared" si="88"/>
        <v>34718638.888888888</v>
      </c>
      <c r="AH152" s="50">
        <v>0.31369749635572758</v>
      </c>
      <c r="AI152" s="39">
        <v>176.61941285422722</v>
      </c>
      <c r="AJ152" s="39">
        <v>213.48874183433097</v>
      </c>
      <c r="AK152" s="39">
        <v>466.52461542511958</v>
      </c>
      <c r="AL152" s="39">
        <v>285.54425670455925</v>
      </c>
      <c r="AM152" s="40">
        <v>7.729073354161559E-3</v>
      </c>
      <c r="AN152" s="40">
        <v>1.8738144827512255E-2</v>
      </c>
      <c r="AO152" s="41">
        <v>1.2250113901054991E-2</v>
      </c>
      <c r="AP152" s="39">
        <f>AVERAGE(AV152,AK152,AN152)</f>
        <v>156.33291598616754</v>
      </c>
      <c r="AQ152" s="40">
        <v>176.62714192758139</v>
      </c>
      <c r="AR152" s="40">
        <v>213.50747997915849</v>
      </c>
      <c r="AS152" s="41">
        <v>466.53686553902065</v>
      </c>
      <c r="AT152" s="39">
        <f>AVERAGE(AI152,AO152,AR152)</f>
        <v>130.04638098242893</v>
      </c>
      <c r="AU152" s="39">
        <v>3</v>
      </c>
      <c r="AV152" s="48">
        <v>2.4553943885555558</v>
      </c>
      <c r="AW152" s="55">
        <f>IF(AH152=0,1,0)</f>
        <v>0</v>
      </c>
      <c r="AX152" s="48">
        <v>2.4553943885555558</v>
      </c>
      <c r="AY152" s="48">
        <v>0.43482472461111116</v>
      </c>
      <c r="AZ152" s="48">
        <v>2.8902191131666668</v>
      </c>
      <c r="BA152" s="56">
        <v>0.13712571342763161</v>
      </c>
      <c r="BB152" s="31">
        <f t="shared" si="90"/>
        <v>0.33669770727688386</v>
      </c>
      <c r="BC152" s="31">
        <f t="shared" si="91"/>
        <v>5.9625650578272058E-2</v>
      </c>
      <c r="BD152" s="31">
        <f t="shared" si="92"/>
        <v>0.39632335785515593</v>
      </c>
      <c r="BE152" s="31">
        <v>3.0662292965038049</v>
      </c>
      <c r="BF152" s="49">
        <v>7.3822649999999998E-3</v>
      </c>
      <c r="BG152" s="49">
        <v>7.3822649999999998E-3</v>
      </c>
      <c r="BH152" s="49">
        <v>2.9399999999999999E-2</v>
      </c>
      <c r="BI152" s="49">
        <v>1.7586265E-2</v>
      </c>
      <c r="BJ152" s="49">
        <v>1.7586265E-2</v>
      </c>
      <c r="BK152" s="16">
        <v>1</v>
      </c>
      <c r="BL152" s="50">
        <v>4341.5</v>
      </c>
      <c r="BM152" s="16">
        <v>5846.0999999999995</v>
      </c>
      <c r="BN152" s="50">
        <v>52.82197091062028</v>
      </c>
      <c r="BO152" s="9">
        <v>0.38600000000000001</v>
      </c>
      <c r="BP152" s="9">
        <v>0.71199999999999997</v>
      </c>
      <c r="BQ152" s="53">
        <v>0.72059055100000002</v>
      </c>
      <c r="BR152" s="6">
        <v>112</v>
      </c>
      <c r="BS152" s="11">
        <v>125</v>
      </c>
      <c r="BT152" s="48">
        <v>47.476162762407469</v>
      </c>
      <c r="BU152" s="56">
        <v>1.05</v>
      </c>
      <c r="BV152" s="16">
        <v>130</v>
      </c>
      <c r="BW152" s="16">
        <v>130</v>
      </c>
      <c r="BX152" s="16">
        <v>130</v>
      </c>
      <c r="BY152" s="16">
        <v>121</v>
      </c>
      <c r="BZ152" s="16">
        <v>121</v>
      </c>
      <c r="CA152" s="16">
        <v>121</v>
      </c>
      <c r="CB152" s="16">
        <v>108</v>
      </c>
      <c r="CC152" s="16">
        <v>108</v>
      </c>
      <c r="CD152" s="16">
        <v>108</v>
      </c>
      <c r="CE152" s="16">
        <v>96</v>
      </c>
      <c r="CF152" s="16">
        <v>96</v>
      </c>
      <c r="CG152" s="16">
        <v>96</v>
      </c>
      <c r="CH152" s="16">
        <v>89</v>
      </c>
      <c r="CI152" s="16">
        <v>89</v>
      </c>
      <c r="CJ152" s="16">
        <v>89</v>
      </c>
      <c r="CK152" s="49">
        <v>1</v>
      </c>
      <c r="CL152" s="54">
        <v>1</v>
      </c>
      <c r="CM152" s="56">
        <v>1.0111806751901691</v>
      </c>
      <c r="CN152" s="56">
        <v>1.0026686464262051</v>
      </c>
      <c r="CO152" s="6">
        <v>320</v>
      </c>
      <c r="CP152" s="14">
        <v>320</v>
      </c>
      <c r="CQ152" s="14">
        <v>260</v>
      </c>
      <c r="CR152" s="4">
        <v>45.7</v>
      </c>
      <c r="CS152" s="7">
        <v>29.6</v>
      </c>
      <c r="CT152" s="6">
        <v>61</v>
      </c>
      <c r="CU152" s="6">
        <v>39</v>
      </c>
      <c r="CV152" s="9">
        <v>0.57896566482731893</v>
      </c>
      <c r="CW152" s="13">
        <v>23.5</v>
      </c>
      <c r="CX152" s="13">
        <v>46.83</v>
      </c>
      <c r="CY152" s="9">
        <v>0.50181507580610718</v>
      </c>
      <c r="CZ152" s="34">
        <v>4</v>
      </c>
      <c r="DA152" s="9">
        <v>0.26700000000000002</v>
      </c>
      <c r="DB152" s="13">
        <v>21.23</v>
      </c>
      <c r="DC152" s="13">
        <v>21.776440000000001</v>
      </c>
      <c r="DD152" s="13">
        <v>86.654589999999999</v>
      </c>
      <c r="DE152" s="9">
        <v>0.25130163330067112</v>
      </c>
      <c r="DF152" s="16">
        <v>0</v>
      </c>
      <c r="DG152" s="16">
        <v>0</v>
      </c>
      <c r="DH152" s="16">
        <v>0</v>
      </c>
      <c r="DI152" s="16">
        <v>0</v>
      </c>
      <c r="DJ152" s="16">
        <v>0</v>
      </c>
      <c r="DK152" s="16">
        <v>0</v>
      </c>
      <c r="DL152" s="16">
        <v>0</v>
      </c>
      <c r="DM152" s="16">
        <v>0</v>
      </c>
      <c r="DN152" s="16">
        <v>0</v>
      </c>
      <c r="DO152" s="16">
        <v>1</v>
      </c>
      <c r="DP152" s="16">
        <v>0</v>
      </c>
      <c r="DQ152" s="16">
        <v>0</v>
      </c>
      <c r="DR152" s="16">
        <v>1</v>
      </c>
      <c r="DS152" s="16">
        <v>0</v>
      </c>
      <c r="DT152" s="16">
        <v>0</v>
      </c>
      <c r="DU152" s="16">
        <v>0</v>
      </c>
      <c r="DV152" s="16">
        <v>1</v>
      </c>
      <c r="DW152" s="16">
        <v>0</v>
      </c>
      <c r="DX152" s="16">
        <v>0</v>
      </c>
      <c r="DY152" s="16">
        <v>0</v>
      </c>
      <c r="DZ152" s="3" t="s">
        <v>523</v>
      </c>
      <c r="EA152" s="3" t="s">
        <v>523</v>
      </c>
      <c r="EB152" s="50">
        <v>110.67553707702706</v>
      </c>
      <c r="EC152" s="55">
        <v>110675537.07702705</v>
      </c>
      <c r="ED152" s="55">
        <v>155772000</v>
      </c>
      <c r="EE152" s="57">
        <v>75473093.807344794</v>
      </c>
      <c r="EF152" s="57">
        <v>80298906.192655206</v>
      </c>
      <c r="EG152" s="55">
        <v>36382618.009999998</v>
      </c>
      <c r="EH152" s="21">
        <v>3554000</v>
      </c>
      <c r="EI152" s="57">
        <v>1592191.9999999998</v>
      </c>
      <c r="EJ152" s="57">
        <v>1961808.0000000002</v>
      </c>
      <c r="EK152" s="59">
        <v>2.1</v>
      </c>
      <c r="EL152" s="60">
        <v>0.44799999999999995</v>
      </c>
      <c r="EM152" s="56">
        <v>0.55200000000000005</v>
      </c>
      <c r="EN152" s="30">
        <f t="shared" si="93"/>
        <v>0.94079999999999997</v>
      </c>
      <c r="EO152" s="30">
        <f t="shared" si="94"/>
        <v>1.1592000000000002</v>
      </c>
      <c r="EP152" s="57">
        <f t="shared" si="95"/>
        <v>73880901.807344794</v>
      </c>
      <c r="EQ152" s="57">
        <f t="shared" si="95"/>
        <v>78337098.192655206</v>
      </c>
      <c r="ER152" s="56">
        <f>EP152/EQ152</f>
        <v>0.94311512057350855</v>
      </c>
      <c r="ES152" s="31">
        <v>0</v>
      </c>
      <c r="ET152" s="31">
        <v>95</v>
      </c>
      <c r="EU152" s="18">
        <v>96.3</v>
      </c>
      <c r="EV152" s="55">
        <v>1</v>
      </c>
      <c r="EW152" s="55">
        <v>1</v>
      </c>
      <c r="EX152" s="55">
        <v>1</v>
      </c>
      <c r="EY152" s="55">
        <v>1</v>
      </c>
      <c r="EZ152" s="31">
        <v>0</v>
      </c>
      <c r="FA152" s="31">
        <v>0</v>
      </c>
      <c r="FB152" s="31">
        <v>0</v>
      </c>
      <c r="FC152" s="31">
        <v>0</v>
      </c>
      <c r="FD152" s="31">
        <v>0</v>
      </c>
      <c r="FE152" s="61">
        <v>0.53699999999999992</v>
      </c>
      <c r="FF152" s="16">
        <v>6</v>
      </c>
      <c r="FG152" s="16">
        <v>53400</v>
      </c>
      <c r="FH152" s="50">
        <v>482.4914467127013</v>
      </c>
      <c r="FI152" s="48">
        <f t="shared" si="87"/>
        <v>6.1789631936016072</v>
      </c>
      <c r="FJ152" s="27">
        <v>-1.4580227872700195</v>
      </c>
      <c r="FK152" s="27">
        <v>-1.8578171183129284</v>
      </c>
      <c r="FL152" s="31">
        <v>24</v>
      </c>
      <c r="FM152" s="30">
        <v>1.2916666666666667</v>
      </c>
      <c r="FN152" s="30">
        <v>0.91666666666666663</v>
      </c>
      <c r="FO152" s="31">
        <v>31</v>
      </c>
      <c r="FP152" s="31">
        <v>22</v>
      </c>
      <c r="FQ152" s="48">
        <v>-0.89828055534787421</v>
      </c>
      <c r="FR152" s="48">
        <v>-1.8666936531263487</v>
      </c>
      <c r="FS152" s="48">
        <v>-1.5625374382381423</v>
      </c>
      <c r="FT152" s="48">
        <v>-1.9478159166055597</v>
      </c>
      <c r="FU152" s="48">
        <v>-1.6266289363261706</v>
      </c>
      <c r="FV152" s="31">
        <v>5.2266515324500009</v>
      </c>
      <c r="FW152" s="30">
        <v>1.9588077023684207</v>
      </c>
      <c r="FX152" s="31">
        <v>10.8011417102</v>
      </c>
      <c r="FY152" s="31">
        <v>10.047668188874999</v>
      </c>
      <c r="FZ152" s="31">
        <v>11.683340951722222</v>
      </c>
      <c r="GA152" s="31">
        <v>19.255542519999999</v>
      </c>
      <c r="GB152" s="31">
        <v>17.830474061944447</v>
      </c>
      <c r="GC152" s="31">
        <v>29.432911083333334</v>
      </c>
      <c r="GD152" s="31">
        <v>18.449499635944445</v>
      </c>
      <c r="GE152" s="31">
        <v>47.882410719277779</v>
      </c>
      <c r="GF152" s="31">
        <v>5.594265300237212</v>
      </c>
      <c r="GG152" s="31">
        <v>65.565780489999995</v>
      </c>
      <c r="GH152" s="21">
        <v>76.400000000000006</v>
      </c>
      <c r="GI152" s="44">
        <v>-0.88460879811097093</v>
      </c>
    </row>
    <row r="153" spans="1:191" ht="14" customHeight="1" x14ac:dyDescent="0.15">
      <c r="A153" s="16" t="s">
        <v>547</v>
      </c>
      <c r="B153" s="21" t="s">
        <v>935</v>
      </c>
      <c r="C153" s="33">
        <v>1.28125</v>
      </c>
      <c r="D153" s="20">
        <v>1</v>
      </c>
      <c r="E153" s="20">
        <v>1</v>
      </c>
      <c r="F153" s="20">
        <v>1</v>
      </c>
      <c r="G153" s="20">
        <v>1</v>
      </c>
      <c r="H153" s="31"/>
      <c r="I153" s="31"/>
      <c r="J153" s="31"/>
      <c r="K153" s="31"/>
      <c r="L153" s="31"/>
      <c r="M153" s="31"/>
      <c r="N153" s="31">
        <v>2.2666666666666666</v>
      </c>
      <c r="O153" s="21">
        <v>17</v>
      </c>
      <c r="P153" s="55">
        <v>28583.661378000001</v>
      </c>
      <c r="Q153" s="57">
        <v>30239.677391000001</v>
      </c>
      <c r="R153" s="57">
        <v>17840.866718000001</v>
      </c>
      <c r="S153" s="57">
        <v>14483.518824999999</v>
      </c>
      <c r="T153" s="57"/>
      <c r="U153" s="57"/>
      <c r="V153" s="55">
        <v>21181.036500815797</v>
      </c>
      <c r="W153" s="50"/>
      <c r="X153" s="31">
        <v>-1.6806997725742141</v>
      </c>
      <c r="Y153" s="17"/>
      <c r="Z153" s="31">
        <v>8.377108866375</v>
      </c>
      <c r="AA153" s="26"/>
      <c r="AB153" s="49">
        <v>0.232819314</v>
      </c>
      <c r="AC153" s="49">
        <v>0.232819314</v>
      </c>
      <c r="AD153" s="48">
        <v>45.300257823999992</v>
      </c>
      <c r="AE153" s="48">
        <v>45.300257823999992</v>
      </c>
      <c r="AG153" s="55">
        <f t="shared" si="88"/>
        <v>0</v>
      </c>
      <c r="AH153" s="50">
        <v>0</v>
      </c>
      <c r="AI153" s="39"/>
      <c r="AJ153" s="39"/>
      <c r="AK153" s="39"/>
      <c r="AL153" s="39"/>
      <c r="AM153" s="40"/>
      <c r="AN153" s="40"/>
      <c r="AO153" s="41"/>
      <c r="AP153" s="39"/>
      <c r="AQ153" s="40"/>
      <c r="AR153" s="40"/>
      <c r="AS153" s="41"/>
      <c r="AT153" s="39"/>
      <c r="AU153" s="39">
        <v>0</v>
      </c>
      <c r="AV153" s="48"/>
      <c r="AW153" s="55"/>
      <c r="AX153" s="48"/>
      <c r="AY153" s="48"/>
      <c r="AZ153" s="48"/>
      <c r="BA153" s="56">
        <v>0.40538210621666659</v>
      </c>
      <c r="BB153" s="31">
        <f t="shared" si="90"/>
        <v>0</v>
      </c>
      <c r="BC153" s="31">
        <f t="shared" si="91"/>
        <v>0</v>
      </c>
      <c r="BD153" s="31">
        <f t="shared" si="92"/>
        <v>0</v>
      </c>
      <c r="BE153" s="31">
        <v>45.300257823999992</v>
      </c>
      <c r="BH153" s="49"/>
      <c r="BK153" s="16">
        <v>0</v>
      </c>
      <c r="BM153" s="16"/>
      <c r="BN153" s="50">
        <v>0</v>
      </c>
      <c r="BO153" s="9"/>
      <c r="BP153" s="9"/>
      <c r="BQ153" s="53"/>
      <c r="BR153" s="6"/>
      <c r="BS153" s="11"/>
      <c r="BU153" s="56"/>
      <c r="BV153" s="16">
        <v>25</v>
      </c>
      <c r="BW153" s="16">
        <v>17</v>
      </c>
      <c r="BX153" s="16">
        <v>21</v>
      </c>
      <c r="BY153" s="16">
        <v>15</v>
      </c>
      <c r="BZ153" s="16">
        <v>17</v>
      </c>
      <c r="CA153" s="16">
        <v>16</v>
      </c>
      <c r="CB153" s="16">
        <v>19</v>
      </c>
      <c r="CC153" s="16">
        <v>13</v>
      </c>
      <c r="CD153" s="16">
        <v>16</v>
      </c>
      <c r="CE153" s="16">
        <v>19</v>
      </c>
      <c r="CF153" s="16">
        <v>11</v>
      </c>
      <c r="CG153" s="16">
        <v>15</v>
      </c>
      <c r="CH153" s="16">
        <v>18</v>
      </c>
      <c r="CI153" s="16">
        <v>11</v>
      </c>
      <c r="CJ153" s="16">
        <v>15</v>
      </c>
      <c r="CK153" s="49">
        <v>0.61111111111111116</v>
      </c>
      <c r="CL153" s="54">
        <v>0.82961482938919384</v>
      </c>
      <c r="CM153" s="56">
        <v>1.1030540093275161</v>
      </c>
      <c r="CN153" s="56">
        <v>1.0233389125437047</v>
      </c>
      <c r="CO153" s="6"/>
      <c r="CP153" s="14"/>
      <c r="CQ153" s="14"/>
      <c r="CR153" s="4"/>
      <c r="CS153" s="7">
        <v>32.799999999999997</v>
      </c>
      <c r="CT153" s="6"/>
      <c r="CU153" s="6">
        <v>100</v>
      </c>
      <c r="CV153" s="9"/>
      <c r="CW153" s="13"/>
      <c r="CX153" s="13"/>
      <c r="CY153" s="9"/>
      <c r="CZ153" s="34">
        <v>0</v>
      </c>
      <c r="DA153" s="9">
        <v>7.3999999999999996E-2</v>
      </c>
      <c r="DB153" s="13">
        <v>6.9</v>
      </c>
      <c r="DC153" s="13"/>
      <c r="DD153" s="13"/>
      <c r="DE153" s="9"/>
      <c r="DF153" s="16">
        <v>0</v>
      </c>
      <c r="DG153" s="16">
        <v>0</v>
      </c>
      <c r="DH153" s="16">
        <v>0</v>
      </c>
      <c r="DI153" s="16">
        <v>0</v>
      </c>
      <c r="DJ153" s="16">
        <v>0</v>
      </c>
      <c r="DK153" s="16">
        <v>0</v>
      </c>
      <c r="DL153" s="16">
        <v>0</v>
      </c>
      <c r="DM153" s="16">
        <v>1</v>
      </c>
      <c r="DN153" s="16">
        <v>0</v>
      </c>
      <c r="DO153" s="16">
        <v>0</v>
      </c>
      <c r="DP153" s="16">
        <v>0</v>
      </c>
      <c r="DQ153" s="16">
        <v>0</v>
      </c>
      <c r="DR153" s="16">
        <v>1</v>
      </c>
      <c r="DS153" s="16">
        <v>0</v>
      </c>
      <c r="DT153" s="16">
        <v>0</v>
      </c>
      <c r="DU153" s="16">
        <v>0</v>
      </c>
      <c r="DV153" s="16">
        <v>0</v>
      </c>
      <c r="DW153" s="16">
        <v>0</v>
      </c>
      <c r="DX153" s="16">
        <v>0</v>
      </c>
      <c r="DY153" s="16">
        <v>0</v>
      </c>
      <c r="DZ153" s="3" t="s">
        <v>398</v>
      </c>
      <c r="EA153" s="3" t="s">
        <v>29</v>
      </c>
      <c r="EB153" s="50">
        <v>1.6655320464482756E-2</v>
      </c>
      <c r="EC153" s="55">
        <v>16655.320464482757</v>
      </c>
      <c r="ED153" s="55">
        <v>19932</v>
      </c>
      <c r="EE153" s="57"/>
      <c r="EF153" s="57"/>
      <c r="EG153" s="55"/>
      <c r="EH153" s="21">
        <v>6000</v>
      </c>
      <c r="EI153" s="57">
        <v>2412</v>
      </c>
      <c r="EJ153" s="57">
        <v>3588</v>
      </c>
      <c r="EK153" s="59">
        <v>30</v>
      </c>
      <c r="EL153" s="60">
        <v>0.40200000000000002</v>
      </c>
      <c r="EM153" s="56">
        <v>0.59799999999999998</v>
      </c>
      <c r="EN153" s="30">
        <f t="shared" si="93"/>
        <v>12.06</v>
      </c>
      <c r="EO153" s="30">
        <f t="shared" si="94"/>
        <v>17.939999999999998</v>
      </c>
      <c r="EP153" s="57"/>
      <c r="EQ153" s="57"/>
      <c r="ER153" s="56"/>
      <c r="ES153" s="31">
        <v>71.7</v>
      </c>
      <c r="ET153" s="31">
        <v>0</v>
      </c>
      <c r="EU153" s="18">
        <v>0.05</v>
      </c>
      <c r="EV153" s="55">
        <v>0</v>
      </c>
      <c r="EW153" s="55">
        <v>0</v>
      </c>
      <c r="EX153" s="55">
        <v>0</v>
      </c>
      <c r="EY153" s="55">
        <v>0</v>
      </c>
      <c r="EZ153" s="31">
        <v>0</v>
      </c>
      <c r="FA153" s="31">
        <v>0</v>
      </c>
      <c r="FB153" s="31">
        <v>0</v>
      </c>
      <c r="FC153" s="31">
        <v>0</v>
      </c>
      <c r="FD153" s="31">
        <v>0</v>
      </c>
      <c r="FE153" s="61"/>
      <c r="FF153" s="16">
        <v>0</v>
      </c>
      <c r="FG153" s="16">
        <v>0</v>
      </c>
      <c r="FH153" s="50">
        <v>0.1</v>
      </c>
      <c r="FI153" s="48">
        <f t="shared" si="87"/>
        <v>-2.3025850929940455</v>
      </c>
      <c r="FJ153" s="27">
        <v>1.1943478292717216</v>
      </c>
      <c r="FK153" s="27">
        <v>1.1923636414165482</v>
      </c>
      <c r="FL153" s="31">
        <v>0.1</v>
      </c>
      <c r="FM153" s="30">
        <v>0</v>
      </c>
      <c r="FN153" s="30">
        <v>0</v>
      </c>
      <c r="FO153" s="31">
        <v>0.1</v>
      </c>
      <c r="FP153" s="31">
        <v>0.1</v>
      </c>
      <c r="FQ153" s="48">
        <v>0.80265502616216045</v>
      </c>
      <c r="FR153" s="48">
        <v>0.72099727080968612</v>
      </c>
      <c r="FS153" s="48">
        <v>0.7277666967310078</v>
      </c>
      <c r="FT153" s="48">
        <v>0.63460134868262663</v>
      </c>
      <c r="FU153" s="48">
        <v>0.81567679676040594</v>
      </c>
      <c r="FV153" s="31"/>
      <c r="FW153" s="30"/>
      <c r="FX153" s="31"/>
      <c r="FY153" s="31"/>
      <c r="FZ153" s="31"/>
      <c r="GA153" s="31"/>
      <c r="GB153" s="31"/>
      <c r="GC153" s="31"/>
      <c r="GD153" s="31"/>
      <c r="GE153" s="31"/>
      <c r="GF153" s="31"/>
      <c r="GG153" s="31">
        <v>69.129268289999999</v>
      </c>
      <c r="GH153" s="21">
        <v>13.5</v>
      </c>
      <c r="GI153" s="44">
        <v>-0.36258147403450247</v>
      </c>
    </row>
    <row r="154" spans="1:191" ht="14" customHeight="1" x14ac:dyDescent="0.15">
      <c r="A154" s="16" t="s">
        <v>731</v>
      </c>
      <c r="B154" s="21" t="s">
        <v>936</v>
      </c>
      <c r="C154" s="33">
        <v>3.5675675675675675</v>
      </c>
      <c r="D154" s="20">
        <v>1.5</v>
      </c>
      <c r="E154" s="20">
        <v>1.5</v>
      </c>
      <c r="F154" s="20">
        <v>1.5</v>
      </c>
      <c r="G154" s="20">
        <v>1.5</v>
      </c>
      <c r="H154" s="31">
        <v>1.5</v>
      </c>
      <c r="I154" s="31">
        <v>1.9473684210526316</v>
      </c>
      <c r="J154" s="31">
        <v>9</v>
      </c>
      <c r="K154" s="31">
        <v>9</v>
      </c>
      <c r="L154" s="31">
        <v>9</v>
      </c>
      <c r="M154" s="31">
        <v>9</v>
      </c>
      <c r="N154" s="31">
        <v>2.5</v>
      </c>
      <c r="O154" s="21">
        <v>18</v>
      </c>
      <c r="P154" s="55">
        <v>3479.9097384000002</v>
      </c>
      <c r="Q154" s="57">
        <v>3632.3329259000002</v>
      </c>
      <c r="R154" s="57">
        <v>5674.3723382999997</v>
      </c>
      <c r="S154" s="57">
        <v>7944.5826304000002</v>
      </c>
      <c r="T154" s="57">
        <v>6081.0363770000004</v>
      </c>
      <c r="U154" s="57">
        <v>9185.5597259999995</v>
      </c>
      <c r="V154" s="55">
        <v>5820.7758724131563</v>
      </c>
      <c r="W154" s="50">
        <v>2.7878703996799268</v>
      </c>
      <c r="X154" s="31">
        <v>2.6714840072922899</v>
      </c>
      <c r="Y154" s="17">
        <v>17.637500000000003</v>
      </c>
      <c r="Z154" s="31">
        <v>15.535831440625001</v>
      </c>
      <c r="AA154" s="26">
        <v>54.9</v>
      </c>
      <c r="AB154" s="49">
        <v>0</v>
      </c>
      <c r="AC154" s="49">
        <v>1E-3</v>
      </c>
      <c r="AD154" s="48">
        <v>0.88724599081081101</v>
      </c>
      <c r="AE154" s="48">
        <v>0.88724599081081101</v>
      </c>
      <c r="AF154" s="55">
        <v>594.88888888888891</v>
      </c>
      <c r="AG154" s="55">
        <f t="shared" si="88"/>
        <v>594888.88888888888</v>
      </c>
      <c r="AH154" s="50">
        <v>0.24294514723077709</v>
      </c>
      <c r="AI154" s="39">
        <v>0</v>
      </c>
      <c r="AJ154" s="39">
        <v>0</v>
      </c>
      <c r="AK154" s="39">
        <v>0</v>
      </c>
      <c r="AL154" s="39">
        <v>0</v>
      </c>
      <c r="AM154" s="40">
        <v>0</v>
      </c>
      <c r="AN154" s="40">
        <v>0</v>
      </c>
      <c r="AO154" s="41">
        <v>0</v>
      </c>
      <c r="AP154" s="39">
        <f>AVERAGE(AV154,AK154,AN154)</f>
        <v>3.3002192332432436</v>
      </c>
      <c r="AQ154" s="40">
        <v>0</v>
      </c>
      <c r="AR154" s="40">
        <v>0</v>
      </c>
      <c r="AS154" s="41">
        <v>0</v>
      </c>
      <c r="AT154" s="39">
        <f>AVERAGE(AI154,AO154,AR154)</f>
        <v>0</v>
      </c>
      <c r="AU154" s="39">
        <v>3</v>
      </c>
      <c r="AV154" s="48">
        <v>9.9006576997297309</v>
      </c>
      <c r="AW154" s="55">
        <f t="shared" ref="AW154:AW160" si="96">IF(AH154=0,1,0)</f>
        <v>0</v>
      </c>
      <c r="AX154" s="48">
        <v>9.9006576997297309</v>
      </c>
      <c r="AY154" s="48">
        <v>1.641657452135135</v>
      </c>
      <c r="AZ154" s="48">
        <v>11.542315151864866</v>
      </c>
      <c r="BA154" s="56">
        <v>0.80587885026666672</v>
      </c>
      <c r="BB154" s="31">
        <f t="shared" si="90"/>
        <v>7.9787306439420167</v>
      </c>
      <c r="BC154" s="31">
        <f t="shared" si="91"/>
        <v>1.3229770200583681</v>
      </c>
      <c r="BD154" s="31">
        <f t="shared" si="92"/>
        <v>9.3017076640003857</v>
      </c>
      <c r="BE154" s="31">
        <v>10.188953654811197</v>
      </c>
      <c r="BF154" s="49">
        <v>5.3782299999999999E-4</v>
      </c>
      <c r="BG154" s="49">
        <v>9.9999999999999995E-7</v>
      </c>
      <c r="BH154" s="49">
        <v>9.9099999999999994E-2</v>
      </c>
      <c r="BI154" s="49">
        <v>5.3782299999999999E-4</v>
      </c>
      <c r="BJ154" s="49">
        <v>5.3782299999999999E-4</v>
      </c>
      <c r="BK154" s="16">
        <v>1</v>
      </c>
      <c r="BL154" s="50">
        <v>83.5</v>
      </c>
      <c r="BM154" s="16">
        <v>137.60000000000002</v>
      </c>
      <c r="BN154" s="50">
        <v>56.194111006834966</v>
      </c>
      <c r="BO154" s="9">
        <v>0.60399999999999998</v>
      </c>
      <c r="BP154" s="9">
        <v>0.60099999999999998</v>
      </c>
      <c r="BQ154" s="53">
        <v>0.63407988000000004</v>
      </c>
      <c r="BR154" s="6">
        <v>81</v>
      </c>
      <c r="BS154" s="11">
        <v>54</v>
      </c>
      <c r="BT154" s="48">
        <v>49.255421532509452</v>
      </c>
      <c r="BU154" s="56">
        <v>1.05</v>
      </c>
      <c r="BV154" s="16">
        <v>33</v>
      </c>
      <c r="BW154" s="16">
        <v>28</v>
      </c>
      <c r="BX154" s="16">
        <v>30</v>
      </c>
      <c r="BY154" s="16">
        <v>31</v>
      </c>
      <c r="BZ154" s="16">
        <v>26</v>
      </c>
      <c r="CA154" s="16">
        <v>28</v>
      </c>
      <c r="CB154" s="16">
        <v>27</v>
      </c>
      <c r="CC154" s="16">
        <v>25</v>
      </c>
      <c r="CD154" s="16">
        <v>26</v>
      </c>
      <c r="CE154" s="16">
        <v>27</v>
      </c>
      <c r="CF154" s="16">
        <v>21</v>
      </c>
      <c r="CG154" s="16">
        <v>24</v>
      </c>
      <c r="CH154" s="16">
        <v>26</v>
      </c>
      <c r="CI154" s="16">
        <v>20</v>
      </c>
      <c r="CJ154" s="16">
        <v>23</v>
      </c>
      <c r="CK154" s="49">
        <v>0.76923076923076927</v>
      </c>
      <c r="CL154" s="54">
        <v>0.91947314592869156</v>
      </c>
      <c r="CM154" s="56">
        <v>1.0711114381730318</v>
      </c>
      <c r="CN154" s="56">
        <v>1.0160385525824487</v>
      </c>
      <c r="CO154" s="6">
        <v>130</v>
      </c>
      <c r="CP154" s="14">
        <v>130</v>
      </c>
      <c r="CQ154" s="14">
        <v>71</v>
      </c>
      <c r="CR154" s="4">
        <v>82.6</v>
      </c>
      <c r="CS154" s="7"/>
      <c r="CT154" s="6"/>
      <c r="CU154" s="6">
        <v>91</v>
      </c>
      <c r="CV154" s="9">
        <v>0.98606602061199833</v>
      </c>
      <c r="CW154" s="13">
        <v>63.5</v>
      </c>
      <c r="CX154" s="13">
        <v>60.69</v>
      </c>
      <c r="CY154" s="9">
        <v>1.0463008732904928</v>
      </c>
      <c r="CZ154" s="34">
        <v>23</v>
      </c>
      <c r="DA154" s="9">
        <v>0.10100000000000001</v>
      </c>
      <c r="DB154" s="13">
        <v>16.670000000000002</v>
      </c>
      <c r="DC154" s="13">
        <v>52.571629999999999</v>
      </c>
      <c r="DD154" s="13">
        <v>86.965789999999998</v>
      </c>
      <c r="DE154" s="9">
        <v>0.60450931337483393</v>
      </c>
      <c r="DF154" s="16">
        <v>0</v>
      </c>
      <c r="DG154" s="16">
        <v>1</v>
      </c>
      <c r="DH154" s="16">
        <v>0</v>
      </c>
      <c r="DI154" s="16">
        <v>0</v>
      </c>
      <c r="DJ154" s="16">
        <v>0</v>
      </c>
      <c r="DK154" s="16">
        <v>0</v>
      </c>
      <c r="DL154" s="16">
        <v>0</v>
      </c>
      <c r="DM154" s="16">
        <v>0</v>
      </c>
      <c r="DN154" s="16">
        <v>0</v>
      </c>
      <c r="DO154" s="16">
        <v>0</v>
      </c>
      <c r="DP154" s="16">
        <v>0</v>
      </c>
      <c r="DQ154" s="16">
        <v>0</v>
      </c>
      <c r="DR154" s="16">
        <v>0</v>
      </c>
      <c r="DS154" s="16">
        <v>0</v>
      </c>
      <c r="DT154" s="16">
        <v>0</v>
      </c>
      <c r="DU154" s="16">
        <v>0</v>
      </c>
      <c r="DV154" s="16">
        <v>0</v>
      </c>
      <c r="DW154" s="16">
        <v>0</v>
      </c>
      <c r="DX154" s="16">
        <v>0</v>
      </c>
      <c r="DY154" s="16">
        <v>0</v>
      </c>
      <c r="DZ154" s="3" t="s">
        <v>401</v>
      </c>
      <c r="EA154" s="3" t="s">
        <v>30</v>
      </c>
      <c r="EB154" s="50">
        <v>2.4486551621621624</v>
      </c>
      <c r="EC154" s="55">
        <v>2448655.1621621624</v>
      </c>
      <c r="ED154" s="55">
        <v>3231624</v>
      </c>
      <c r="EE154" s="57">
        <v>1601496.0000434208</v>
      </c>
      <c r="EF154" s="57">
        <v>1630127.9999565792</v>
      </c>
      <c r="EG154" s="55">
        <v>1079258.6409241382</v>
      </c>
      <c r="EH154" s="21">
        <v>102200</v>
      </c>
      <c r="EI154" s="57">
        <v>51304.4</v>
      </c>
      <c r="EJ154" s="57">
        <v>50895.6</v>
      </c>
      <c r="EK154" s="59">
        <v>3.2</v>
      </c>
      <c r="EL154" s="60">
        <v>0.502</v>
      </c>
      <c r="EM154" s="56">
        <v>0.498</v>
      </c>
      <c r="EN154" s="30">
        <f t="shared" si="93"/>
        <v>1.6064000000000001</v>
      </c>
      <c r="EO154" s="30">
        <f t="shared" si="94"/>
        <v>1.5936000000000001</v>
      </c>
      <c r="EP154" s="57">
        <f t="shared" ref="EP154:EQ160" si="97">EE154-EI154</f>
        <v>1550191.6000434209</v>
      </c>
      <c r="EQ154" s="57">
        <f t="shared" si="97"/>
        <v>1579232.3999565791</v>
      </c>
      <c r="ER154" s="56">
        <f t="shared" ref="ER154:ER160" si="98">EP154/EQ154</f>
        <v>0.98161081300386399</v>
      </c>
      <c r="ES154" s="31">
        <v>100</v>
      </c>
      <c r="ET154" s="31">
        <v>0</v>
      </c>
      <c r="EU154" s="18">
        <v>0.7</v>
      </c>
      <c r="EV154" s="55">
        <v>0</v>
      </c>
      <c r="EW154" s="55">
        <v>0</v>
      </c>
      <c r="EX154" s="55">
        <v>0</v>
      </c>
      <c r="EY154" s="55">
        <v>0</v>
      </c>
      <c r="EZ154" s="31">
        <v>0</v>
      </c>
      <c r="FA154" s="31">
        <v>0</v>
      </c>
      <c r="FB154" s="31">
        <v>0</v>
      </c>
      <c r="FC154" s="31">
        <v>0</v>
      </c>
      <c r="FD154" s="31">
        <v>0</v>
      </c>
      <c r="FE154" s="61">
        <v>0.48</v>
      </c>
      <c r="FF154" s="16">
        <v>1</v>
      </c>
      <c r="FG154" s="16">
        <v>1000</v>
      </c>
      <c r="FH154" s="50">
        <v>408.38743464269589</v>
      </c>
      <c r="FI154" s="48">
        <f t="shared" si="87"/>
        <v>6.0122163185368152</v>
      </c>
      <c r="FJ154" s="27">
        <v>0.21659511330023562</v>
      </c>
      <c r="FK154" s="27">
        <v>0.15132794491801346</v>
      </c>
      <c r="FL154" s="32">
        <v>1</v>
      </c>
      <c r="FM154" s="30">
        <v>1</v>
      </c>
      <c r="FN154" s="30">
        <v>0</v>
      </c>
      <c r="FO154" s="31">
        <v>1</v>
      </c>
      <c r="FP154" s="31">
        <v>0.1</v>
      </c>
      <c r="FQ154" s="48">
        <v>-0.8648402348639882</v>
      </c>
      <c r="FR154" s="48">
        <v>0.62355284271167644</v>
      </c>
      <c r="FS154" s="48">
        <v>0.66105880930472183</v>
      </c>
      <c r="FT154" s="48">
        <v>0.63460134868262663</v>
      </c>
      <c r="FU154" s="48">
        <v>0.24114014215061003</v>
      </c>
      <c r="FV154" s="31">
        <v>0.59653041709999999</v>
      </c>
      <c r="FW154" s="30">
        <v>0.91508025984210528</v>
      </c>
      <c r="FX154" s="31">
        <v>13.799351758499999</v>
      </c>
      <c r="FY154" s="31">
        <v>9.7322557310000004</v>
      </c>
      <c r="FZ154" s="31">
        <v>11.750917321833334</v>
      </c>
      <c r="GA154" s="31">
        <v>0.90949230808333326</v>
      </c>
      <c r="GB154" s="31">
        <v>10.291245834833333</v>
      </c>
      <c r="GC154" s="31">
        <v>15.379823572166664</v>
      </c>
      <c r="GD154" s="31">
        <v>17.878365217499997</v>
      </c>
      <c r="GE154" s="31">
        <v>33.258188789666661</v>
      </c>
      <c r="GF154" s="31">
        <v>3.9081422674129715</v>
      </c>
      <c r="GG154" s="31">
        <v>75.176634149999998</v>
      </c>
      <c r="GH154" s="21">
        <v>17.399999999999999</v>
      </c>
      <c r="GI154" s="44">
        <v>-0.31123145600842533</v>
      </c>
    </row>
    <row r="155" spans="1:191" ht="14" customHeight="1" x14ac:dyDescent="0.15">
      <c r="A155" s="16" t="s">
        <v>646</v>
      </c>
      <c r="B155" s="21" t="s">
        <v>937</v>
      </c>
      <c r="C155" s="33">
        <v>2.5294117647058822</v>
      </c>
      <c r="D155" s="20">
        <v>3.2</v>
      </c>
      <c r="E155" s="20">
        <v>3.3333333333333335</v>
      </c>
      <c r="F155" s="20">
        <v>3.5</v>
      </c>
      <c r="G155" s="20">
        <v>3.5</v>
      </c>
      <c r="H155" s="31">
        <v>4</v>
      </c>
      <c r="I155" s="31">
        <v>4</v>
      </c>
      <c r="J155" s="31">
        <v>4</v>
      </c>
      <c r="K155" s="31">
        <v>4</v>
      </c>
      <c r="L155" s="31">
        <v>4</v>
      </c>
      <c r="M155" s="31">
        <v>4</v>
      </c>
      <c r="N155" s="31">
        <v>1.9750000000000001</v>
      </c>
      <c r="O155" s="21">
        <v>20</v>
      </c>
      <c r="P155" s="55">
        <v>1365.2980680000001</v>
      </c>
      <c r="Q155" s="57">
        <v>1438.7603787999999</v>
      </c>
      <c r="R155" s="57">
        <v>1842.8656979</v>
      </c>
      <c r="S155" s="57">
        <v>2126.5544123</v>
      </c>
      <c r="T155" s="57">
        <v>1699.8229960000001</v>
      </c>
      <c r="U155" s="57">
        <v>1859.10258</v>
      </c>
      <c r="V155" s="55">
        <v>2031.7699639289467</v>
      </c>
      <c r="W155" s="50">
        <v>0.59891813072753441</v>
      </c>
      <c r="X155" s="31">
        <v>1.2291181161792677</v>
      </c>
      <c r="Y155" s="17">
        <v>3.6</v>
      </c>
      <c r="Z155" s="31">
        <v>16.601939015000003</v>
      </c>
      <c r="AA155" s="26">
        <v>50.9</v>
      </c>
      <c r="AB155" s="49">
        <v>3.960408E-2</v>
      </c>
      <c r="AC155" s="49">
        <v>3.960408E-2</v>
      </c>
      <c r="AD155" s="48">
        <v>11.09973307189189</v>
      </c>
      <c r="AE155" s="48">
        <v>11.09973307189189</v>
      </c>
      <c r="AG155" s="55">
        <f t="shared" si="88"/>
        <v>0</v>
      </c>
      <c r="AH155" s="50">
        <v>0</v>
      </c>
      <c r="AI155" s="39">
        <v>1125.8269144214505</v>
      </c>
      <c r="AJ155" s="39">
        <v>1307.1032850513634</v>
      </c>
      <c r="AK155" s="39">
        <v>1157.0472199640133</v>
      </c>
      <c r="AL155" s="39">
        <v>1196.6591398122757</v>
      </c>
      <c r="AM155" s="40">
        <v>1254.9101713220666</v>
      </c>
      <c r="AN155" s="40">
        <v>936.44931736705337</v>
      </c>
      <c r="AO155" s="41">
        <v>1461.07283687518</v>
      </c>
      <c r="AP155" s="39">
        <f>AVERAGE(AV155,AK155,AN155)</f>
        <v>700.65290312542163</v>
      </c>
      <c r="AQ155" s="40">
        <v>2380.7370857435171</v>
      </c>
      <c r="AR155" s="40">
        <v>2243.5526024184169</v>
      </c>
      <c r="AS155" s="41">
        <v>2618.1200568391932</v>
      </c>
      <c r="AT155" s="39">
        <f>AVERAGE(AI155,AO155,AR155)</f>
        <v>1610.1507845716824</v>
      </c>
      <c r="AU155" s="39">
        <v>3</v>
      </c>
      <c r="AV155" s="48">
        <v>8.4621720451983329</v>
      </c>
      <c r="AW155" s="55">
        <f t="shared" si="96"/>
        <v>1</v>
      </c>
      <c r="AX155" s="48">
        <v>0</v>
      </c>
      <c r="AY155" s="48">
        <v>49.054584575</v>
      </c>
      <c r="AZ155" s="48">
        <v>49.054584575</v>
      </c>
      <c r="BA155" s="56">
        <v>0.51858322622368425</v>
      </c>
      <c r="BB155" s="31">
        <f t="shared" si="90"/>
        <v>0</v>
      </c>
      <c r="BC155" s="31">
        <f t="shared" si="91"/>
        <v>25.438884729966077</v>
      </c>
      <c r="BD155" s="31">
        <f t="shared" si="92"/>
        <v>25.438884729966077</v>
      </c>
      <c r="BE155" s="31">
        <v>36.538617801857967</v>
      </c>
      <c r="BH155" s="49"/>
      <c r="BK155" s="16">
        <v>0</v>
      </c>
      <c r="BL155" s="50">
        <v>3.7</v>
      </c>
      <c r="BM155" s="16">
        <v>4.3999999999999995</v>
      </c>
      <c r="BN155" s="50">
        <v>1.0201624454542073</v>
      </c>
      <c r="BO155" s="9"/>
      <c r="BP155" s="9">
        <v>0.76200000000000001</v>
      </c>
      <c r="BQ155" s="53">
        <v>0.78393475899999998</v>
      </c>
      <c r="BR155" s="6">
        <v>133</v>
      </c>
      <c r="BS155" s="11">
        <v>137</v>
      </c>
      <c r="BT155" s="48">
        <v>48.420995974592117</v>
      </c>
      <c r="BU155" s="56">
        <v>1.08</v>
      </c>
      <c r="BV155" s="16">
        <v>95</v>
      </c>
      <c r="BW155" s="16">
        <v>88</v>
      </c>
      <c r="BX155" s="16">
        <v>91</v>
      </c>
      <c r="BY155" s="16">
        <v>87</v>
      </c>
      <c r="BZ155" s="16">
        <v>76</v>
      </c>
      <c r="CA155" s="16">
        <v>82</v>
      </c>
      <c r="CB155" s="16">
        <v>81</v>
      </c>
      <c r="CC155" s="16">
        <v>72</v>
      </c>
      <c r="CD155" s="16">
        <v>77</v>
      </c>
      <c r="CE155" s="16">
        <v>76</v>
      </c>
      <c r="CF155" s="16">
        <v>68</v>
      </c>
      <c r="CG155" s="16">
        <v>72</v>
      </c>
      <c r="CH155" s="16">
        <v>73</v>
      </c>
      <c r="CI155" s="16">
        <v>65</v>
      </c>
      <c r="CJ155" s="16">
        <v>69</v>
      </c>
      <c r="CK155" s="49">
        <v>0.8904109589041096</v>
      </c>
      <c r="CL155" s="54">
        <v>0.9729464471474677</v>
      </c>
      <c r="CM155" s="56">
        <v>1.0821894466163609</v>
      </c>
      <c r="CN155" s="56">
        <v>1.0195404492457218</v>
      </c>
      <c r="CO155" s="6">
        <v>470</v>
      </c>
      <c r="CP155" s="14">
        <v>470</v>
      </c>
      <c r="CQ155" s="14">
        <v>250</v>
      </c>
      <c r="CR155" s="4">
        <v>55</v>
      </c>
      <c r="CS155" s="7"/>
      <c r="CT155" s="6">
        <v>79</v>
      </c>
      <c r="CU155" s="6">
        <v>39</v>
      </c>
      <c r="CV155" s="9">
        <v>0.83842380218362655</v>
      </c>
      <c r="CW155" s="13">
        <v>12.4</v>
      </c>
      <c r="CX155" s="13">
        <v>24.39</v>
      </c>
      <c r="CY155" s="9">
        <v>0.50840508405084051</v>
      </c>
      <c r="CZ155" s="34">
        <v>4</v>
      </c>
      <c r="DA155" s="9">
        <v>8.9999999999999993E-3</v>
      </c>
      <c r="DB155" s="13">
        <v>0.92</v>
      </c>
      <c r="DC155" s="13">
        <v>72.137150000000005</v>
      </c>
      <c r="DD155" s="13">
        <v>74.164410000000004</v>
      </c>
      <c r="DE155" s="9">
        <v>0.97266532559215402</v>
      </c>
      <c r="DF155" s="16">
        <v>0</v>
      </c>
      <c r="DG155" s="16">
        <v>0</v>
      </c>
      <c r="DH155" s="16">
        <v>0</v>
      </c>
      <c r="DI155" s="16">
        <v>0</v>
      </c>
      <c r="DJ155" s="16">
        <v>0</v>
      </c>
      <c r="DK155" s="16">
        <v>0</v>
      </c>
      <c r="DL155" s="16">
        <v>0</v>
      </c>
      <c r="DM155" s="16">
        <v>1</v>
      </c>
      <c r="DN155" s="16">
        <v>0</v>
      </c>
      <c r="DO155" s="16">
        <v>0</v>
      </c>
      <c r="DP155" s="16">
        <v>0</v>
      </c>
      <c r="DQ155" s="16">
        <v>0</v>
      </c>
      <c r="DR155" s="16">
        <v>1</v>
      </c>
      <c r="DS155" s="16">
        <v>0</v>
      </c>
      <c r="DT155" s="16">
        <v>0</v>
      </c>
      <c r="DU155" s="16">
        <v>0</v>
      </c>
      <c r="DV155" s="16">
        <v>0</v>
      </c>
      <c r="DW155" s="16">
        <v>0</v>
      </c>
      <c r="DX155" s="16">
        <v>0</v>
      </c>
      <c r="DY155" s="16">
        <v>0</v>
      </c>
      <c r="DZ155" s="3" t="s">
        <v>398</v>
      </c>
      <c r="EA155" s="3" t="s">
        <v>31</v>
      </c>
      <c r="EB155" s="50">
        <v>4.3130385945945946</v>
      </c>
      <c r="EC155" s="55">
        <v>4313038.594594595</v>
      </c>
      <c r="ED155" s="55">
        <v>6118202</v>
      </c>
      <c r="EE155" s="57">
        <v>3006198.9997310843</v>
      </c>
      <c r="EF155" s="57">
        <v>3112003.0002689157</v>
      </c>
      <c r="EG155" s="55">
        <v>1980757.5009655175</v>
      </c>
      <c r="EH155" s="21">
        <v>25500</v>
      </c>
      <c r="EI155" s="57">
        <v>9588</v>
      </c>
      <c r="EJ155" s="57">
        <v>15912</v>
      </c>
      <c r="EK155" s="59">
        <v>0.4</v>
      </c>
      <c r="EL155" s="60">
        <v>0.376</v>
      </c>
      <c r="EM155" s="56">
        <v>0.624</v>
      </c>
      <c r="EN155" s="30">
        <f t="shared" si="93"/>
        <v>0.15040000000000001</v>
      </c>
      <c r="EO155" s="30">
        <f t="shared" si="94"/>
        <v>0.24960000000000002</v>
      </c>
      <c r="EP155" s="57">
        <f t="shared" si="97"/>
        <v>2996610.9997310843</v>
      </c>
      <c r="EQ155" s="57">
        <f t="shared" si="97"/>
        <v>3096091.0002689157</v>
      </c>
      <c r="ER155" s="56">
        <f t="shared" si="98"/>
        <v>0.96786916129752298</v>
      </c>
      <c r="ES155" s="31">
        <v>96.4</v>
      </c>
      <c r="ET155" s="31">
        <v>0</v>
      </c>
      <c r="EU155" s="18">
        <v>0.05</v>
      </c>
      <c r="EV155" s="55">
        <v>0</v>
      </c>
      <c r="EW155" s="55">
        <v>0</v>
      </c>
      <c r="EX155" s="55">
        <v>0</v>
      </c>
      <c r="EY155" s="55">
        <v>0</v>
      </c>
      <c r="EZ155" s="31">
        <v>0</v>
      </c>
      <c r="FA155" s="31">
        <v>0</v>
      </c>
      <c r="FB155" s="31">
        <v>0</v>
      </c>
      <c r="FC155" s="31">
        <v>3.6000000000000005</v>
      </c>
      <c r="FD155" s="31">
        <v>0</v>
      </c>
      <c r="FE155" s="61">
        <v>0.98399999999999999</v>
      </c>
      <c r="FF155" s="16">
        <v>1</v>
      </c>
      <c r="FG155" s="16">
        <v>2000</v>
      </c>
      <c r="FH155" s="50">
        <v>463.71020247918523</v>
      </c>
      <c r="FI155" s="48">
        <f t="shared" si="87"/>
        <v>6.1392597934827027</v>
      </c>
      <c r="FJ155" s="27">
        <v>-0.70521993514148651</v>
      </c>
      <c r="FK155" s="27">
        <v>-0.67823311378399354</v>
      </c>
      <c r="FL155" s="31">
        <v>7</v>
      </c>
      <c r="FM155" s="30">
        <v>1</v>
      </c>
      <c r="FN155" s="30">
        <v>0</v>
      </c>
      <c r="FO155" s="31">
        <v>7</v>
      </c>
      <c r="FP155" s="31">
        <v>0.1</v>
      </c>
      <c r="FQ155" s="48">
        <v>-0.89031822067887234</v>
      </c>
      <c r="FR155" s="48">
        <v>-2.6076677941721419E-2</v>
      </c>
      <c r="FS155" s="48">
        <v>0.21633955979614897</v>
      </c>
      <c r="FT155" s="48">
        <v>0.63460134868262663</v>
      </c>
      <c r="FU155" s="48">
        <v>-0.14873742078516233</v>
      </c>
      <c r="FV155" s="31">
        <v>0.91905724709999992</v>
      </c>
      <c r="FW155" s="30">
        <v>0.16876185883333333</v>
      </c>
      <c r="FX155" s="31">
        <v>17.152326646000002</v>
      </c>
      <c r="FY155" s="31">
        <v>21.561887219999999</v>
      </c>
      <c r="FZ155" s="31">
        <v>20.724555194615384</v>
      </c>
      <c r="GA155" s="31">
        <v>6.6407015161538459</v>
      </c>
      <c r="GB155" s="31">
        <v>22.998608074615383</v>
      </c>
      <c r="GC155" s="31">
        <v>9.2573231470769244</v>
      </c>
      <c r="GD155" s="31">
        <v>41.318618932307693</v>
      </c>
      <c r="GE155" s="31">
        <v>50.575942079384618</v>
      </c>
      <c r="GF155" s="31">
        <v>10.481639031438773</v>
      </c>
      <c r="GG155" s="31">
        <v>60.137243900000001</v>
      </c>
      <c r="GH155" s="21">
        <v>54.3</v>
      </c>
      <c r="GI155" s="44">
        <v>-1.3245213108546843</v>
      </c>
    </row>
    <row r="156" spans="1:191" ht="14" customHeight="1" x14ac:dyDescent="0.15">
      <c r="A156" s="16" t="s">
        <v>653</v>
      </c>
      <c r="B156" s="21" t="s">
        <v>938</v>
      </c>
      <c r="C156" s="33">
        <v>4.0945945945945947</v>
      </c>
      <c r="D156" s="20">
        <v>3</v>
      </c>
      <c r="E156" s="20">
        <v>3</v>
      </c>
      <c r="F156" s="20">
        <v>3</v>
      </c>
      <c r="G156" s="20">
        <v>3</v>
      </c>
      <c r="H156" s="31">
        <v>-0.35</v>
      </c>
      <c r="I156" s="31">
        <v>5.2631578947368418E-2</v>
      </c>
      <c r="J156" s="31">
        <v>8</v>
      </c>
      <c r="K156" s="31">
        <v>8</v>
      </c>
      <c r="L156" s="31">
        <v>8</v>
      </c>
      <c r="M156" s="31">
        <v>8</v>
      </c>
      <c r="N156" s="31">
        <v>2.3333333333333335</v>
      </c>
      <c r="O156" s="21">
        <v>7</v>
      </c>
      <c r="P156" s="55">
        <v>2944.14714</v>
      </c>
      <c r="Q156" s="57">
        <v>3098.8931123000002</v>
      </c>
      <c r="R156" s="57">
        <v>5053.3575953999998</v>
      </c>
      <c r="S156" s="57">
        <v>4590.9643939999996</v>
      </c>
      <c r="T156" s="57">
        <v>3998.7435959999998</v>
      </c>
      <c r="U156" s="57">
        <v>3896.5992780000001</v>
      </c>
      <c r="V156" s="55">
        <v>4441.1423709973687</v>
      </c>
      <c r="W156" s="50">
        <v>-0.17235807949770421</v>
      </c>
      <c r="X156" s="31">
        <v>1.2057507913023673</v>
      </c>
      <c r="Y156" s="17">
        <v>16.78</v>
      </c>
      <c r="Z156" s="31">
        <v>23.164589747499996</v>
      </c>
      <c r="AA156" s="26">
        <v>53.2</v>
      </c>
      <c r="AB156" s="49">
        <v>9.9039120000000008E-3</v>
      </c>
      <c r="AC156" s="49">
        <v>9.9039120000000008E-3</v>
      </c>
      <c r="AD156" s="48">
        <v>1.4782787975135132</v>
      </c>
      <c r="AE156" s="48">
        <v>1.4782787975135132</v>
      </c>
      <c r="AF156" s="55">
        <v>4056.9722222222222</v>
      </c>
      <c r="AG156" s="55">
        <f t="shared" si="88"/>
        <v>4056972.222222222</v>
      </c>
      <c r="AH156" s="50">
        <v>0.94429201498201831</v>
      </c>
      <c r="AI156" s="39"/>
      <c r="AJ156" s="39"/>
      <c r="AK156" s="39"/>
      <c r="AL156" s="39"/>
      <c r="AM156" s="40"/>
      <c r="AN156" s="40"/>
      <c r="AO156" s="41"/>
      <c r="AP156" s="39"/>
      <c r="AQ156" s="40"/>
      <c r="AR156" s="40"/>
      <c r="AS156" s="41"/>
      <c r="AT156" s="39"/>
      <c r="AU156" s="39">
        <v>0</v>
      </c>
      <c r="AV156" s="48">
        <v>0.28401553982703698</v>
      </c>
      <c r="AW156" s="55">
        <f t="shared" si="96"/>
        <v>0</v>
      </c>
      <c r="AX156" s="48">
        <v>0.28401553982703698</v>
      </c>
      <c r="AY156" s="48">
        <v>0.2822639978470588</v>
      </c>
      <c r="AZ156" s="48">
        <v>0.56627953767409578</v>
      </c>
      <c r="BA156" s="56">
        <v>0.32248785106842115</v>
      </c>
      <c r="BB156" s="31">
        <f t="shared" si="90"/>
        <v>9.1591561108858743E-2</v>
      </c>
      <c r="BC156" s="31">
        <f t="shared" si="91"/>
        <v>9.1026710099679442E-2</v>
      </c>
      <c r="BD156" s="31">
        <f t="shared" si="92"/>
        <v>0.18261827120853819</v>
      </c>
      <c r="BE156" s="31">
        <v>1.6608970687220515</v>
      </c>
      <c r="BF156" s="49">
        <v>0</v>
      </c>
      <c r="BG156" s="49">
        <v>9.9999999999999995E-7</v>
      </c>
      <c r="BH156" s="49">
        <v>9.7100000000000006E-2</v>
      </c>
      <c r="BI156" s="49">
        <v>9.9039120000000008E-3</v>
      </c>
      <c r="BJ156" s="49">
        <v>9.9039120000000008E-3</v>
      </c>
      <c r="BK156" s="16">
        <v>1</v>
      </c>
      <c r="BL156" s="50">
        <v>35</v>
      </c>
      <c r="BM156" s="16">
        <v>49.700000000000024</v>
      </c>
      <c r="BN156" s="50">
        <v>11.56806371203092</v>
      </c>
      <c r="BO156" s="9">
        <v>0.51</v>
      </c>
      <c r="BP156" s="9">
        <v>0.61899999999999999</v>
      </c>
      <c r="BQ156" s="53">
        <v>0.64306018499999995</v>
      </c>
      <c r="BR156" s="6">
        <v>85</v>
      </c>
      <c r="BS156" s="11">
        <v>96</v>
      </c>
      <c r="BT156" s="48">
        <v>49.741121897337401</v>
      </c>
      <c r="BU156" s="56">
        <v>1.05</v>
      </c>
      <c r="BV156" s="16">
        <v>47</v>
      </c>
      <c r="BW156" s="16">
        <v>37</v>
      </c>
      <c r="BX156" s="16">
        <v>42</v>
      </c>
      <c r="BY156" s="16">
        <v>42</v>
      </c>
      <c r="BZ156" s="16">
        <v>33</v>
      </c>
      <c r="CA156" s="16">
        <v>38</v>
      </c>
      <c r="CB156" s="16">
        <v>38</v>
      </c>
      <c r="CC156" s="16">
        <v>30</v>
      </c>
      <c r="CD156" s="16">
        <v>34</v>
      </c>
      <c r="CE156" s="16">
        <v>33</v>
      </c>
      <c r="CF156" s="16">
        <v>27</v>
      </c>
      <c r="CG156" s="16">
        <v>30</v>
      </c>
      <c r="CH156" s="16">
        <v>32</v>
      </c>
      <c r="CI156" s="16">
        <v>25</v>
      </c>
      <c r="CJ156" s="16">
        <v>28</v>
      </c>
      <c r="CK156" s="49">
        <v>0.78125</v>
      </c>
      <c r="CL156" s="54">
        <v>0.92877123795494487</v>
      </c>
      <c r="CM156" s="56">
        <v>1.0616006534989417</v>
      </c>
      <c r="CN156" s="56">
        <v>1.014122621016754</v>
      </c>
      <c r="CO156" s="6">
        <v>150</v>
      </c>
      <c r="CP156" s="14">
        <v>150</v>
      </c>
      <c r="CQ156" s="14">
        <v>95</v>
      </c>
      <c r="CR156" s="4">
        <v>72.3</v>
      </c>
      <c r="CS156" s="7">
        <v>79.400000000000006</v>
      </c>
      <c r="CT156" s="6">
        <v>96</v>
      </c>
      <c r="CU156" s="6">
        <v>77</v>
      </c>
      <c r="CV156" s="9">
        <v>0.97639683388066878</v>
      </c>
      <c r="CW156" s="13">
        <v>46.7</v>
      </c>
      <c r="CX156" s="13">
        <v>51.32</v>
      </c>
      <c r="CY156" s="9">
        <v>0.90997661730319568</v>
      </c>
      <c r="CZ156" s="34">
        <v>19</v>
      </c>
      <c r="DA156" s="9">
        <v>0.157</v>
      </c>
      <c r="DB156" s="13">
        <v>13.6</v>
      </c>
      <c r="DC156" s="13">
        <v>57.967619999999997</v>
      </c>
      <c r="DD156" s="13">
        <v>88.272900000000007</v>
      </c>
      <c r="DE156" s="9">
        <v>0.65668648022212928</v>
      </c>
      <c r="DF156" s="16">
        <v>0</v>
      </c>
      <c r="DG156" s="16">
        <v>1</v>
      </c>
      <c r="DH156" s="16">
        <v>0</v>
      </c>
      <c r="DI156" s="16">
        <v>0</v>
      </c>
      <c r="DJ156" s="16">
        <v>0</v>
      </c>
      <c r="DK156" s="16">
        <v>0</v>
      </c>
      <c r="DL156" s="16">
        <v>0</v>
      </c>
      <c r="DM156" s="16">
        <v>0</v>
      </c>
      <c r="DN156" s="16">
        <v>0</v>
      </c>
      <c r="DO156" s="16">
        <v>0</v>
      </c>
      <c r="DP156" s="16">
        <v>0</v>
      </c>
      <c r="DQ156" s="16">
        <v>0</v>
      </c>
      <c r="DR156" s="16">
        <v>0</v>
      </c>
      <c r="DS156" s="16">
        <v>0</v>
      </c>
      <c r="DT156" s="16">
        <v>0</v>
      </c>
      <c r="DU156" s="16">
        <v>0</v>
      </c>
      <c r="DV156" s="16">
        <v>0</v>
      </c>
      <c r="DW156" s="16">
        <v>0</v>
      </c>
      <c r="DX156" s="16">
        <v>0</v>
      </c>
      <c r="DY156" s="16">
        <v>0</v>
      </c>
      <c r="DZ156" s="3" t="s">
        <v>401</v>
      </c>
      <c r="EA156" s="3" t="s">
        <v>32</v>
      </c>
      <c r="EB156" s="50">
        <v>4.2963110540540548</v>
      </c>
      <c r="EC156" s="55">
        <v>4296311.0540540544</v>
      </c>
      <c r="ED156" s="55">
        <v>5904155</v>
      </c>
      <c r="EE156" s="57">
        <v>2918774.9997723084</v>
      </c>
      <c r="EF156" s="57">
        <v>2985380.0002276916</v>
      </c>
      <c r="EG156" s="55">
        <v>1955318.7490344828</v>
      </c>
      <c r="EH156" s="21">
        <v>168200</v>
      </c>
      <c r="EI156" s="57">
        <v>80904.200000000012</v>
      </c>
      <c r="EJ156" s="57">
        <v>87295.8</v>
      </c>
      <c r="EK156" s="59">
        <v>2.8</v>
      </c>
      <c r="EL156" s="60">
        <v>0.48100000000000004</v>
      </c>
      <c r="EM156" s="56">
        <v>0.51900000000000002</v>
      </c>
      <c r="EN156" s="30">
        <f t="shared" si="93"/>
        <v>1.3468</v>
      </c>
      <c r="EO156" s="30">
        <f t="shared" si="94"/>
        <v>1.4532</v>
      </c>
      <c r="EP156" s="57">
        <f t="shared" si="97"/>
        <v>2837870.7997723082</v>
      </c>
      <c r="EQ156" s="57">
        <f t="shared" si="97"/>
        <v>2898084.2002276918</v>
      </c>
      <c r="ER156" s="56">
        <f t="shared" si="98"/>
        <v>0.9792230327708723</v>
      </c>
      <c r="ES156" s="31">
        <v>96.899999999999991</v>
      </c>
      <c r="ET156" s="31">
        <v>0</v>
      </c>
      <c r="EU156" s="18">
        <v>0.05</v>
      </c>
      <c r="EV156" s="55">
        <v>0</v>
      </c>
      <c r="EW156" s="55">
        <v>0</v>
      </c>
      <c r="EX156" s="55">
        <v>0</v>
      </c>
      <c r="EY156" s="55">
        <v>0</v>
      </c>
      <c r="EZ156" s="31">
        <v>0</v>
      </c>
      <c r="FA156" s="31">
        <v>0</v>
      </c>
      <c r="FB156" s="31">
        <v>0</v>
      </c>
      <c r="FC156" s="31">
        <v>1.9</v>
      </c>
      <c r="FD156" s="31">
        <v>1.0999999999999999</v>
      </c>
      <c r="FE156" s="61">
        <v>0.18</v>
      </c>
      <c r="FF156" s="16">
        <v>0</v>
      </c>
      <c r="FG156" s="16">
        <v>0</v>
      </c>
      <c r="FH156" s="50">
        <v>0.1</v>
      </c>
      <c r="FI156" s="48">
        <f t="shared" si="87"/>
        <v>-2.3025850929940455</v>
      </c>
      <c r="FJ156" s="27">
        <v>-0.81152503532657361</v>
      </c>
      <c r="FK156" s="27">
        <v>-0.76380511292632713</v>
      </c>
      <c r="FL156" s="32">
        <v>1</v>
      </c>
      <c r="FM156" s="30">
        <v>1</v>
      </c>
      <c r="FN156" s="30">
        <v>1</v>
      </c>
      <c r="FO156" s="31">
        <v>1</v>
      </c>
      <c r="FP156" s="31">
        <v>1</v>
      </c>
      <c r="FQ156" s="48">
        <v>0.80265502616216045</v>
      </c>
      <c r="FR156" s="48">
        <v>0.62355284271167644</v>
      </c>
      <c r="FS156" s="48">
        <v>0.66105880930472183</v>
      </c>
      <c r="FT156" s="48">
        <v>0.52847461175297517</v>
      </c>
      <c r="FU156" s="48">
        <v>0.37038723540104135</v>
      </c>
      <c r="FV156" s="31">
        <v>1.08075960295</v>
      </c>
      <c r="FW156" s="30">
        <v>1.2045173879473687</v>
      </c>
      <c r="FX156" s="31">
        <v>10.152000716150003</v>
      </c>
      <c r="FY156" s="31">
        <v>11.8060909125</v>
      </c>
      <c r="FZ156" s="31">
        <v>11.8060909125</v>
      </c>
      <c r="GA156" s="31"/>
      <c r="GB156" s="31">
        <v>7.5461118477500007</v>
      </c>
      <c r="GC156" s="31">
        <v>37.078823602500002</v>
      </c>
      <c r="GD156" s="31">
        <v>9.6118786707499986</v>
      </c>
      <c r="GE156" s="31">
        <v>46.690702273249997</v>
      </c>
      <c r="GF156" s="31">
        <v>5.5123467580645986</v>
      </c>
      <c r="GG156" s="31">
        <v>71.292243900000003</v>
      </c>
      <c r="GH156" s="21">
        <v>21.9</v>
      </c>
      <c r="GI156" s="44">
        <v>-1.190400844349917</v>
      </c>
    </row>
    <row r="157" spans="1:191" ht="14" customHeight="1" x14ac:dyDescent="0.15">
      <c r="A157" s="16" t="s">
        <v>725</v>
      </c>
      <c r="B157" s="21" t="s">
        <v>939</v>
      </c>
      <c r="C157" s="33">
        <v>3.6216216216216215</v>
      </c>
      <c r="D157" s="20">
        <v>2.5</v>
      </c>
      <c r="E157" s="20">
        <v>2.5</v>
      </c>
      <c r="F157" s="20">
        <v>2.5</v>
      </c>
      <c r="G157" s="20">
        <v>2.5</v>
      </c>
      <c r="H157" s="31">
        <v>3.0249999999999999</v>
      </c>
      <c r="I157" s="31">
        <v>3.5526315789473686</v>
      </c>
      <c r="J157" s="31">
        <v>9</v>
      </c>
      <c r="K157" s="31">
        <v>9</v>
      </c>
      <c r="L157" s="31">
        <v>9</v>
      </c>
      <c r="M157" s="31">
        <v>9</v>
      </c>
      <c r="N157" s="31">
        <v>2.44</v>
      </c>
      <c r="O157" s="21">
        <v>30</v>
      </c>
      <c r="P157" s="55">
        <v>5214.2700944999997</v>
      </c>
      <c r="Q157" s="57">
        <v>5296.3363158000002</v>
      </c>
      <c r="R157" s="57">
        <v>4024.4403646000001</v>
      </c>
      <c r="S157" s="57">
        <v>5733.9766196999999</v>
      </c>
      <c r="T157" s="57">
        <v>4458.2842790000004</v>
      </c>
      <c r="U157" s="57">
        <v>6323.3613379999997</v>
      </c>
      <c r="V157" s="55">
        <v>5154.4693110368435</v>
      </c>
      <c r="W157" s="50">
        <v>2.3572673198679825</v>
      </c>
      <c r="X157" s="31">
        <v>0.54283407381199644</v>
      </c>
      <c r="Y157" s="17">
        <v>35.837499999999999</v>
      </c>
      <c r="Z157" s="31">
        <v>19.172905698333334</v>
      </c>
      <c r="AA157" s="26">
        <v>50.5</v>
      </c>
      <c r="AB157" s="49">
        <v>0</v>
      </c>
      <c r="AC157" s="49">
        <v>1E-3</v>
      </c>
      <c r="AD157" s="48">
        <v>1.0337993025135133</v>
      </c>
      <c r="AE157" s="48">
        <v>1.0337993025135133</v>
      </c>
      <c r="AF157" s="55">
        <v>10908.333333333334</v>
      </c>
      <c r="AG157" s="55">
        <f t="shared" si="88"/>
        <v>10908333.333333334</v>
      </c>
      <c r="AH157" s="50">
        <v>0.5041273284193234</v>
      </c>
      <c r="AI157" s="39">
        <v>385.18521460222973</v>
      </c>
      <c r="AJ157" s="39">
        <v>410.4801772916727</v>
      </c>
      <c r="AK157" s="39">
        <v>537.3060228926322</v>
      </c>
      <c r="AL157" s="39">
        <v>444.32380492884494</v>
      </c>
      <c r="AM157" s="40">
        <v>147.72927507758416</v>
      </c>
      <c r="AN157" s="40">
        <v>116.01391748424103</v>
      </c>
      <c r="AO157" s="41">
        <v>510.11506038572202</v>
      </c>
      <c r="AP157" s="39">
        <f>AVERAGE(AV157,AK157,AN157)</f>
        <v>220.91949780975403</v>
      </c>
      <c r="AQ157" s="40">
        <v>532.91448967981387</v>
      </c>
      <c r="AR157" s="40">
        <v>526.49409477591371</v>
      </c>
      <c r="AS157" s="41">
        <v>1047.4210832783542</v>
      </c>
      <c r="AT157" s="39">
        <f>AVERAGE(AI157,AO157,AR157)</f>
        <v>473.93145658795515</v>
      </c>
      <c r="AU157" s="39">
        <v>3</v>
      </c>
      <c r="AV157" s="48">
        <v>9.4385530523888885</v>
      </c>
      <c r="AW157" s="55">
        <f t="shared" si="96"/>
        <v>0</v>
      </c>
      <c r="AX157" s="48">
        <v>9.4385530523888885</v>
      </c>
      <c r="AY157" s="48">
        <v>45.79239515222222</v>
      </c>
      <c r="AZ157" s="48">
        <v>55.23094820461111</v>
      </c>
      <c r="BA157" s="56">
        <v>0.17283697454736843</v>
      </c>
      <c r="BB157" s="31">
        <f t="shared" si="90"/>
        <v>1.6313309536797249</v>
      </c>
      <c r="BC157" s="31">
        <f t="shared" si="91"/>
        <v>7.9146190353876698</v>
      </c>
      <c r="BD157" s="31">
        <f t="shared" si="92"/>
        <v>9.5459499890673953</v>
      </c>
      <c r="BE157" s="31">
        <v>10.579749291580908</v>
      </c>
      <c r="BF157" s="49">
        <v>2.6862836000000001E-2</v>
      </c>
      <c r="BG157" s="49">
        <v>2.6862836000000001E-2</v>
      </c>
      <c r="BH157" s="49">
        <v>0.15279999999999999</v>
      </c>
      <c r="BI157" s="49">
        <v>2.6862836000000001E-2</v>
      </c>
      <c r="BJ157" s="49">
        <v>2.6862836000000001E-2</v>
      </c>
      <c r="BK157" s="16">
        <v>1</v>
      </c>
      <c r="BL157" s="50">
        <v>244.9</v>
      </c>
      <c r="BM157" s="16">
        <v>339.90000000000003</v>
      </c>
      <c r="BN157" s="50">
        <v>15.708438098981942</v>
      </c>
      <c r="BO157" s="9">
        <v>0.64</v>
      </c>
      <c r="BP157" s="9">
        <v>0.56200000000000006</v>
      </c>
      <c r="BQ157" s="53">
        <v>0.61372221100000002</v>
      </c>
      <c r="BR157" s="6">
        <v>74</v>
      </c>
      <c r="BS157" s="11">
        <v>63</v>
      </c>
      <c r="BT157" s="48">
        <v>49.72331816854097</v>
      </c>
      <c r="BU157" s="56">
        <v>1.05</v>
      </c>
      <c r="BV157" s="16">
        <v>90</v>
      </c>
      <c r="BW157" s="16">
        <v>72</v>
      </c>
      <c r="BX157" s="16">
        <v>81</v>
      </c>
      <c r="BY157" s="16">
        <v>64</v>
      </c>
      <c r="BZ157" s="16">
        <v>51</v>
      </c>
      <c r="CA157" s="16">
        <v>58</v>
      </c>
      <c r="CB157" s="16">
        <v>46</v>
      </c>
      <c r="CC157" s="16">
        <v>37</v>
      </c>
      <c r="CD157" s="16">
        <v>41</v>
      </c>
      <c r="CE157" s="16">
        <v>33</v>
      </c>
      <c r="CF157" s="16">
        <v>26</v>
      </c>
      <c r="CG157" s="16">
        <v>30</v>
      </c>
      <c r="CH157" s="16">
        <v>27</v>
      </c>
      <c r="CI157" s="16">
        <v>21</v>
      </c>
      <c r="CJ157" s="16">
        <v>24</v>
      </c>
      <c r="CK157" s="49">
        <v>0.77777777777777779</v>
      </c>
      <c r="CL157" s="54">
        <v>0.92374791638714071</v>
      </c>
      <c r="CM157" s="56">
        <v>1.0768399913591011</v>
      </c>
      <c r="CN157" s="56">
        <v>1.0174591306461287</v>
      </c>
      <c r="CO157" s="6">
        <v>240</v>
      </c>
      <c r="CP157" s="14">
        <v>240</v>
      </c>
      <c r="CQ157" s="14">
        <v>98</v>
      </c>
      <c r="CR157" s="4">
        <v>54.7</v>
      </c>
      <c r="CS157" s="7">
        <v>71.3</v>
      </c>
      <c r="CT157" s="6">
        <v>91</v>
      </c>
      <c r="CU157" s="6">
        <v>73</v>
      </c>
      <c r="CV157" s="9">
        <v>0.88400863621593195</v>
      </c>
      <c r="CW157" s="13">
        <v>64.099999999999994</v>
      </c>
      <c r="CX157" s="13">
        <v>78.599999999999994</v>
      </c>
      <c r="CY157" s="9">
        <v>0.81552162849872767</v>
      </c>
      <c r="CZ157" s="34">
        <v>29</v>
      </c>
      <c r="DA157" s="9">
        <v>0.38800000000000001</v>
      </c>
      <c r="DB157" s="13">
        <v>29.17</v>
      </c>
      <c r="DC157" s="13">
        <v>61.28575</v>
      </c>
      <c r="DD157" s="13">
        <v>77.553830000000005</v>
      </c>
      <c r="DE157" s="9">
        <v>0.79023498903922595</v>
      </c>
      <c r="DF157" s="16">
        <v>0</v>
      </c>
      <c r="DG157" s="16">
        <v>1</v>
      </c>
      <c r="DH157" s="16">
        <v>0</v>
      </c>
      <c r="DI157" s="16">
        <v>0</v>
      </c>
      <c r="DJ157" s="16">
        <v>0</v>
      </c>
      <c r="DK157" s="16">
        <v>0</v>
      </c>
      <c r="DL157" s="16">
        <v>0</v>
      </c>
      <c r="DM157" s="16">
        <v>0</v>
      </c>
      <c r="DN157" s="16">
        <v>0</v>
      </c>
      <c r="DO157" s="16">
        <v>0</v>
      </c>
      <c r="DP157" s="16">
        <v>0</v>
      </c>
      <c r="DQ157" s="16">
        <v>0</v>
      </c>
      <c r="DR157" s="16">
        <v>0</v>
      </c>
      <c r="DS157" s="16">
        <v>0</v>
      </c>
      <c r="DT157" s="16">
        <v>0</v>
      </c>
      <c r="DU157" s="16">
        <v>0</v>
      </c>
      <c r="DV157" s="16">
        <v>0</v>
      </c>
      <c r="DW157" s="16">
        <v>0</v>
      </c>
      <c r="DX157" s="16">
        <v>0</v>
      </c>
      <c r="DY157" s="16">
        <v>0</v>
      </c>
      <c r="DZ157" s="3" t="s">
        <v>401</v>
      </c>
      <c r="EA157" s="3" t="s">
        <v>33</v>
      </c>
      <c r="EB157" s="50">
        <v>21.638051972972974</v>
      </c>
      <c r="EC157" s="55">
        <v>21638051.972972974</v>
      </c>
      <c r="ED157" s="55">
        <v>27835927</v>
      </c>
      <c r="EE157" s="57">
        <v>13877789.999822611</v>
      </c>
      <c r="EF157" s="57">
        <v>13958137.000177391</v>
      </c>
      <c r="EG157" s="55">
        <v>9547772.9825517256</v>
      </c>
      <c r="EH157" s="21">
        <v>41600</v>
      </c>
      <c r="EI157" s="57">
        <v>21798.400000000001</v>
      </c>
      <c r="EJ157" s="57">
        <v>19801.600000000002</v>
      </c>
      <c r="EK157" s="59">
        <v>0.1</v>
      </c>
      <c r="EL157" s="60">
        <v>0.52400000000000002</v>
      </c>
      <c r="EM157" s="56">
        <v>0.47600000000000003</v>
      </c>
      <c r="EN157" s="30">
        <f t="shared" si="93"/>
        <v>5.2400000000000002E-2</v>
      </c>
      <c r="EO157" s="30">
        <f t="shared" si="94"/>
        <v>4.7600000000000003E-2</v>
      </c>
      <c r="EP157" s="57">
        <f t="shared" si="97"/>
        <v>13855991.599822611</v>
      </c>
      <c r="EQ157" s="57">
        <f t="shared" si="97"/>
        <v>13938335.400177391</v>
      </c>
      <c r="ER157" s="56">
        <f t="shared" si="98"/>
        <v>0.99409227874128125</v>
      </c>
      <c r="ES157" s="31">
        <v>83.100000000000009</v>
      </c>
      <c r="ET157" s="31">
        <v>0</v>
      </c>
      <c r="EU157" s="18">
        <v>0.05</v>
      </c>
      <c r="EV157" s="55">
        <v>0</v>
      </c>
      <c r="EW157" s="55">
        <v>0</v>
      </c>
      <c r="EX157" s="55">
        <v>0</v>
      </c>
      <c r="EY157" s="55">
        <v>0</v>
      </c>
      <c r="EZ157" s="31">
        <v>0</v>
      </c>
      <c r="FA157" s="31">
        <v>0</v>
      </c>
      <c r="FB157" s="31">
        <v>0</v>
      </c>
      <c r="FC157" s="31">
        <v>16.900000000000002</v>
      </c>
      <c r="FD157" s="31">
        <v>0</v>
      </c>
      <c r="FE157" s="61">
        <v>0.51</v>
      </c>
      <c r="FF157" s="16">
        <v>2</v>
      </c>
      <c r="FG157" s="16">
        <v>31000</v>
      </c>
      <c r="FH157" s="50">
        <v>1432.6613152940281</v>
      </c>
      <c r="FI157" s="48">
        <f t="shared" si="87"/>
        <v>7.2672890532742489</v>
      </c>
      <c r="FJ157" s="27">
        <v>-0.91491872968457566</v>
      </c>
      <c r="FK157" s="27">
        <v>-0.88997039513783627</v>
      </c>
      <c r="FL157" s="31">
        <v>20</v>
      </c>
      <c r="FM157" s="30">
        <v>1.5</v>
      </c>
      <c r="FN157" s="30">
        <v>1</v>
      </c>
      <c r="FO157" s="31">
        <v>30</v>
      </c>
      <c r="FP157" s="31">
        <v>20</v>
      </c>
      <c r="FQ157" s="48">
        <v>-1.116539311466767</v>
      </c>
      <c r="FR157" s="48">
        <v>-1.4336073060240835</v>
      </c>
      <c r="FS157" s="48">
        <v>-1.4884175633200469</v>
      </c>
      <c r="FT157" s="48">
        <v>-1.7119787234285564</v>
      </c>
      <c r="FU157" s="48">
        <v>-1.3281026598754579</v>
      </c>
      <c r="FV157" s="31">
        <v>1.4585558514499999</v>
      </c>
      <c r="FW157" s="30">
        <v>1.5465480719999998</v>
      </c>
      <c r="FX157" s="31">
        <v>9.5311194219999997</v>
      </c>
      <c r="FY157" s="31">
        <v>13.581721082222222</v>
      </c>
      <c r="FZ157" s="31">
        <v>13.134952233684212</v>
      </c>
      <c r="GA157" s="31">
        <v>3.083316266666666</v>
      </c>
      <c r="GB157" s="31">
        <v>7.9680837848421069</v>
      </c>
      <c r="GC157" s="31">
        <v>43.761057988947357</v>
      </c>
      <c r="GD157" s="31">
        <v>19.537992893210525</v>
      </c>
      <c r="GE157" s="31">
        <v>63.299050882157886</v>
      </c>
      <c r="GF157" s="31">
        <v>8.3143000977469015</v>
      </c>
      <c r="GG157" s="31">
        <v>72.474902439999994</v>
      </c>
      <c r="GH157" s="21">
        <v>25.5</v>
      </c>
      <c r="GI157" s="44">
        <v>-0.31056236056365244</v>
      </c>
    </row>
    <row r="158" spans="1:191" ht="14" customHeight="1" x14ac:dyDescent="0.15">
      <c r="A158" s="16" t="s">
        <v>452</v>
      </c>
      <c r="B158" s="21" t="s">
        <v>940</v>
      </c>
      <c r="C158" s="33">
        <v>3.5270270270270272</v>
      </c>
      <c r="D158" s="20">
        <v>3.3</v>
      </c>
      <c r="E158" s="20">
        <v>3.5</v>
      </c>
      <c r="F158" s="20">
        <v>3.5</v>
      </c>
      <c r="G158" s="20">
        <v>3.5</v>
      </c>
      <c r="H158" s="31">
        <v>1.875</v>
      </c>
      <c r="I158" s="31">
        <v>1.868421052631579</v>
      </c>
      <c r="J158" s="31">
        <v>8</v>
      </c>
      <c r="K158" s="31">
        <v>8</v>
      </c>
      <c r="L158" s="31">
        <v>8</v>
      </c>
      <c r="M158" s="31">
        <v>8</v>
      </c>
      <c r="N158" s="31">
        <v>3.5</v>
      </c>
      <c r="O158" s="21">
        <v>34</v>
      </c>
      <c r="P158" s="55">
        <v>2620.8016609000001</v>
      </c>
      <c r="Q158" s="57">
        <v>2780.5368044000002</v>
      </c>
      <c r="R158" s="57">
        <v>3385.7050957000001</v>
      </c>
      <c r="S158" s="57">
        <v>4063.0820371999998</v>
      </c>
      <c r="T158" s="57">
        <v>2384.68417</v>
      </c>
      <c r="U158" s="57">
        <v>2926.9747980000002</v>
      </c>
      <c r="V158" s="55">
        <v>3448.2145113473684</v>
      </c>
      <c r="W158" s="50">
        <v>1.3753906912233655</v>
      </c>
      <c r="X158" s="31">
        <v>1.5665076488344241</v>
      </c>
      <c r="Y158" s="17">
        <v>15.375000000000002</v>
      </c>
      <c r="Z158" s="31">
        <v>17.486371946249999</v>
      </c>
      <c r="AA158" s="26">
        <v>44</v>
      </c>
      <c r="AB158" s="49">
        <v>0</v>
      </c>
      <c r="AC158" s="49">
        <v>1E-3</v>
      </c>
      <c r="AD158" s="48">
        <v>1.3467903158918921</v>
      </c>
      <c r="AE158" s="48">
        <v>1.3467903158918921</v>
      </c>
      <c r="AF158" s="55">
        <v>15047.694444444445</v>
      </c>
      <c r="AG158" s="55">
        <f t="shared" si="88"/>
        <v>15047694.444444446</v>
      </c>
      <c r="AH158" s="50">
        <v>0.23860786322190869</v>
      </c>
      <c r="AI158" s="39">
        <v>7.0352876594585183</v>
      </c>
      <c r="AJ158" s="39">
        <v>1.7246879114326745</v>
      </c>
      <c r="AK158" s="39">
        <v>71.947586249931206</v>
      </c>
      <c r="AL158" s="39">
        <v>26.902520606940801</v>
      </c>
      <c r="AM158" s="40">
        <v>73.391338898500607</v>
      </c>
      <c r="AN158" s="40">
        <v>36.466307195582509</v>
      </c>
      <c r="AO158" s="41">
        <v>67.229782581585695</v>
      </c>
      <c r="AP158" s="39">
        <f>AVERAGE(AV158,AK158,AN158)</f>
        <v>36.616699793288355</v>
      </c>
      <c r="AQ158" s="40">
        <v>80.426626557959125</v>
      </c>
      <c r="AR158" s="40">
        <v>38.190995107015183</v>
      </c>
      <c r="AS158" s="41">
        <v>139.1773688315169</v>
      </c>
      <c r="AT158" s="39">
        <f>AVERAGE(AI158,AO158,AR158)</f>
        <v>37.485355116019797</v>
      </c>
      <c r="AU158" s="39">
        <v>3</v>
      </c>
      <c r="AV158" s="48">
        <v>1.4362059343513514</v>
      </c>
      <c r="AW158" s="55">
        <f t="shared" si="96"/>
        <v>0</v>
      </c>
      <c r="AX158" s="48">
        <v>1.4362059343513514</v>
      </c>
      <c r="AY158" s="48">
        <v>8.6198231792972937</v>
      </c>
      <c r="AZ158" s="48">
        <v>10.056029113648645</v>
      </c>
      <c r="BA158" s="56">
        <v>0.33207858703684201</v>
      </c>
      <c r="BB158" s="31">
        <f t="shared" si="90"/>
        <v>0.47693323737332421</v>
      </c>
      <c r="BC158" s="31">
        <f t="shared" si="91"/>
        <v>2.8624587018884644</v>
      </c>
      <c r="BD158" s="31">
        <f t="shared" si="92"/>
        <v>3.3393919392617888</v>
      </c>
      <c r="BE158" s="31">
        <v>4.6861822551536809</v>
      </c>
      <c r="BF158" s="49">
        <v>8.7904650000000008E-3</v>
      </c>
      <c r="BG158" s="49">
        <v>8.7904650000000008E-3</v>
      </c>
      <c r="BH158" s="49">
        <v>0.126</v>
      </c>
      <c r="BI158" s="49">
        <v>8.7904650000000008E-3</v>
      </c>
      <c r="BJ158" s="49">
        <v>8.7904650000000008E-3</v>
      </c>
      <c r="BK158" s="16">
        <v>1</v>
      </c>
      <c r="BL158" s="50">
        <v>2068.6999999999998</v>
      </c>
      <c r="BM158" s="16">
        <v>3287.9000000000005</v>
      </c>
      <c r="BN158" s="50">
        <v>52.135481377810358</v>
      </c>
      <c r="BO158" s="9">
        <v>0.56000000000000005</v>
      </c>
      <c r="BP158" s="9">
        <v>0.57099999999999995</v>
      </c>
      <c r="BQ158" s="53">
        <v>0.62255051100000003</v>
      </c>
      <c r="BR158" s="6">
        <v>78</v>
      </c>
      <c r="BS158" s="11">
        <v>97</v>
      </c>
      <c r="BT158" s="48">
        <v>49.632792213013033</v>
      </c>
      <c r="BU158" s="56">
        <v>1.06</v>
      </c>
      <c r="BV158" s="16">
        <v>71</v>
      </c>
      <c r="BW158" s="16">
        <v>50</v>
      </c>
      <c r="BX158" s="16">
        <v>61</v>
      </c>
      <c r="BY158" s="16">
        <v>52</v>
      </c>
      <c r="BZ158" s="16">
        <v>37</v>
      </c>
      <c r="CA158" s="16">
        <v>45</v>
      </c>
      <c r="CB158" s="16">
        <v>42</v>
      </c>
      <c r="CC158" s="16">
        <v>30</v>
      </c>
      <c r="CD158" s="16">
        <v>36</v>
      </c>
      <c r="CE158" s="16">
        <v>39</v>
      </c>
      <c r="CF158" s="16">
        <v>28</v>
      </c>
      <c r="CG158" s="16">
        <v>34</v>
      </c>
      <c r="CH158" s="16">
        <v>38</v>
      </c>
      <c r="CI158" s="16">
        <v>27</v>
      </c>
      <c r="CJ158" s="16">
        <v>32</v>
      </c>
      <c r="CK158" s="49">
        <v>0.71052631578947367</v>
      </c>
      <c r="CL158" s="54">
        <v>0.90605052946766151</v>
      </c>
      <c r="CM158" s="56">
        <v>1.0635828318254348</v>
      </c>
      <c r="CN158" s="56">
        <v>1.0145782722273229</v>
      </c>
      <c r="CO158" s="6">
        <v>230</v>
      </c>
      <c r="CP158" s="14">
        <v>230</v>
      </c>
      <c r="CQ158" s="14">
        <v>94</v>
      </c>
      <c r="CR158" s="4">
        <v>45</v>
      </c>
      <c r="CS158" s="7">
        <v>50.6</v>
      </c>
      <c r="CT158" s="6">
        <v>91</v>
      </c>
      <c r="CU158" s="6">
        <v>62</v>
      </c>
      <c r="CV158" s="9">
        <v>1.0095140405553269</v>
      </c>
      <c r="CW158" s="13">
        <v>65.900000000000006</v>
      </c>
      <c r="CX158" s="13">
        <v>63.68</v>
      </c>
      <c r="CY158" s="9">
        <v>1.0348618090452262</v>
      </c>
      <c r="CZ158" s="34">
        <v>9</v>
      </c>
      <c r="DA158" s="9">
        <v>0.25900000000000001</v>
      </c>
      <c r="DB158" s="13">
        <v>20.23</v>
      </c>
      <c r="DC158" s="13">
        <v>50.182519999999997</v>
      </c>
      <c r="DD158" s="13">
        <v>80.613839999999996</v>
      </c>
      <c r="DE158" s="9">
        <v>0.62250501898929511</v>
      </c>
      <c r="DF158" s="16">
        <v>0</v>
      </c>
      <c r="DG158" s="16">
        <v>0</v>
      </c>
      <c r="DH158" s="16">
        <v>0</v>
      </c>
      <c r="DI158" s="16">
        <v>1</v>
      </c>
      <c r="DJ158" s="16">
        <v>0</v>
      </c>
      <c r="DK158" s="16">
        <v>0</v>
      </c>
      <c r="DL158" s="16">
        <v>0</v>
      </c>
      <c r="DM158" s="16">
        <v>0</v>
      </c>
      <c r="DN158" s="16">
        <v>0</v>
      </c>
      <c r="DO158" s="16">
        <v>0</v>
      </c>
      <c r="DP158" s="16">
        <v>0</v>
      </c>
      <c r="DQ158" s="16">
        <v>0</v>
      </c>
      <c r="DR158" s="16">
        <v>1</v>
      </c>
      <c r="DS158" s="16">
        <v>0</v>
      </c>
      <c r="DT158" s="16">
        <v>0</v>
      </c>
      <c r="DU158" s="16">
        <v>0</v>
      </c>
      <c r="DV158" s="16">
        <v>0</v>
      </c>
      <c r="DW158" s="16">
        <v>0</v>
      </c>
      <c r="DX158" s="16">
        <v>0</v>
      </c>
      <c r="DY158" s="16">
        <v>0</v>
      </c>
      <c r="DZ158" s="3" t="s">
        <v>398</v>
      </c>
      <c r="EA158" s="3" t="s">
        <v>34</v>
      </c>
      <c r="EB158" s="50">
        <v>63.064537108108112</v>
      </c>
      <c r="EC158" s="55">
        <v>63064537.108108111</v>
      </c>
      <c r="ED158" s="55">
        <v>85495923</v>
      </c>
      <c r="EE158" s="57">
        <v>42414987.000733271</v>
      </c>
      <c r="EF158" s="57">
        <v>43080935.999266729</v>
      </c>
      <c r="EG158" s="55">
        <v>27483482.301379312</v>
      </c>
      <c r="EH158" s="21">
        <v>374800</v>
      </c>
      <c r="EI158" s="57">
        <v>187774.8</v>
      </c>
      <c r="EJ158" s="57">
        <v>187025.2</v>
      </c>
      <c r="EK158" s="59">
        <v>0.4</v>
      </c>
      <c r="EL158" s="60">
        <v>0.501</v>
      </c>
      <c r="EM158" s="56">
        <v>0.499</v>
      </c>
      <c r="EN158" s="30">
        <f t="shared" si="93"/>
        <v>0.20040000000000002</v>
      </c>
      <c r="EO158" s="30">
        <f t="shared" si="94"/>
        <v>0.1996</v>
      </c>
      <c r="EP158" s="57">
        <f t="shared" si="97"/>
        <v>42227212.200733274</v>
      </c>
      <c r="EQ158" s="57">
        <f t="shared" si="97"/>
        <v>42893910.799266726</v>
      </c>
      <c r="ER158" s="56">
        <f t="shared" si="98"/>
        <v>0.98445703396798112</v>
      </c>
      <c r="ES158" s="31">
        <v>90.500000000000014</v>
      </c>
      <c r="ET158" s="31">
        <v>0</v>
      </c>
      <c r="EU158" s="18">
        <v>5.0999999999999996</v>
      </c>
      <c r="EV158" s="55">
        <v>0</v>
      </c>
      <c r="EW158" s="55">
        <v>0</v>
      </c>
      <c r="EX158" s="55">
        <v>0</v>
      </c>
      <c r="EY158" s="55">
        <v>0</v>
      </c>
      <c r="EZ158" s="31">
        <v>0</v>
      </c>
      <c r="FA158" s="31">
        <v>0</v>
      </c>
      <c r="FB158" s="31">
        <v>0</v>
      </c>
      <c r="FC158" s="31">
        <v>2.4</v>
      </c>
      <c r="FD158" s="31">
        <v>0.1</v>
      </c>
      <c r="FE158" s="61">
        <v>0.85899999999999999</v>
      </c>
      <c r="FF158" s="16">
        <v>2</v>
      </c>
      <c r="FG158" s="16">
        <v>90000</v>
      </c>
      <c r="FH158" s="50">
        <v>1427.1094996815386</v>
      </c>
      <c r="FI158" s="48">
        <f t="shared" si="87"/>
        <v>7.2634063487175995</v>
      </c>
      <c r="FJ158" s="27">
        <v>-0.8035614600644615</v>
      </c>
      <c r="FK158" s="27">
        <v>-1.0360862962349393</v>
      </c>
      <c r="FL158" s="31">
        <v>37</v>
      </c>
      <c r="FM158" s="30">
        <v>1.3243243243243243</v>
      </c>
      <c r="FN158" s="30">
        <v>1</v>
      </c>
      <c r="FO158" s="31">
        <v>49</v>
      </c>
      <c r="FP158" s="31">
        <v>37</v>
      </c>
      <c r="FQ158" s="48">
        <v>-1.1157606528881991</v>
      </c>
      <c r="FR158" s="48">
        <v>-3.2742242812087108</v>
      </c>
      <c r="FS158" s="48">
        <v>-2.8966951867638611</v>
      </c>
      <c r="FT158" s="48">
        <v>-3.7165948654330845</v>
      </c>
      <c r="FU158" s="48">
        <v>-2.4078722565057591</v>
      </c>
      <c r="FV158" s="31">
        <v>1.1153841188999998</v>
      </c>
      <c r="FW158" s="30">
        <v>0.44763344621052631</v>
      </c>
      <c r="FX158" s="31">
        <v>11.038104172599999</v>
      </c>
      <c r="FY158" s="31">
        <v>13.364733613333334</v>
      </c>
      <c r="FZ158" s="31">
        <v>14.547138055789473</v>
      </c>
      <c r="GA158" s="31"/>
      <c r="GB158" s="31">
        <v>21.763877161578943</v>
      </c>
      <c r="GC158" s="31">
        <v>26.962939268421049</v>
      </c>
      <c r="GD158" s="31">
        <v>35.86131704368421</v>
      </c>
      <c r="GE158" s="31">
        <v>62.824256312105263</v>
      </c>
      <c r="GF158" s="31">
        <v>9.139131298244985</v>
      </c>
      <c r="GG158" s="31">
        <v>71.048829269999999</v>
      </c>
      <c r="GH158" s="21">
        <v>27.5</v>
      </c>
      <c r="GI158" s="44">
        <v>-0.66314455913342185</v>
      </c>
    </row>
    <row r="159" spans="1:191" ht="14" customHeight="1" x14ac:dyDescent="0.15">
      <c r="A159" s="16" t="s">
        <v>486</v>
      </c>
      <c r="B159" s="21" t="s">
        <v>941</v>
      </c>
      <c r="C159" s="33">
        <v>3.2972972972972974</v>
      </c>
      <c r="D159" s="20">
        <v>1</v>
      </c>
      <c r="E159" s="20">
        <v>1</v>
      </c>
      <c r="F159" s="20">
        <v>1</v>
      </c>
      <c r="G159" s="20">
        <v>1</v>
      </c>
      <c r="H159" s="31">
        <v>1.325</v>
      </c>
      <c r="I159" s="31">
        <v>1.763157894736842</v>
      </c>
      <c r="J159" s="31">
        <v>10</v>
      </c>
      <c r="K159" s="31">
        <v>10</v>
      </c>
      <c r="L159" s="31">
        <v>10</v>
      </c>
      <c r="M159" s="31">
        <v>10</v>
      </c>
      <c r="N159" s="31">
        <v>1.5272727272727273</v>
      </c>
      <c r="O159" s="21">
        <v>15</v>
      </c>
      <c r="P159" s="55">
        <v>5646.8225355000004</v>
      </c>
      <c r="Q159" s="57">
        <v>6253.7624046999999</v>
      </c>
      <c r="R159" s="57">
        <v>7194.6521082999998</v>
      </c>
      <c r="S159" s="57">
        <v>12666.114888</v>
      </c>
      <c r="T159" s="57">
        <v>8171.41914</v>
      </c>
      <c r="U159" s="57">
        <v>13784.16246</v>
      </c>
      <c r="V159" s="55">
        <v>8660.737715410527</v>
      </c>
      <c r="W159" s="50">
        <v>3.5473192104478732</v>
      </c>
      <c r="X159" s="31">
        <v>2.4288630679825198</v>
      </c>
      <c r="Y159" s="17">
        <v>29.65</v>
      </c>
      <c r="Z159" s="31">
        <v>40.622814177499997</v>
      </c>
      <c r="AA159" s="26">
        <v>34.9</v>
      </c>
      <c r="AB159" s="49">
        <v>0</v>
      </c>
      <c r="AC159" s="49">
        <v>1E-3</v>
      </c>
      <c r="AD159" s="48"/>
      <c r="AE159" s="49">
        <v>1E-3</v>
      </c>
      <c r="AF159" s="55">
        <v>105600.55555555556</v>
      </c>
      <c r="AG159" s="55">
        <f t="shared" si="88"/>
        <v>105600555.55555557</v>
      </c>
      <c r="AH159" s="50">
        <v>2.848672883584181</v>
      </c>
      <c r="AI159" s="39"/>
      <c r="AJ159" s="39">
        <v>186.41749948217014</v>
      </c>
      <c r="AK159" s="39">
        <v>901.24347117083687</v>
      </c>
      <c r="AL159" s="39">
        <v>93.208749741085072</v>
      </c>
      <c r="AM159" s="40"/>
      <c r="AN159" s="40">
        <v>139.52371252006557</v>
      </c>
      <c r="AO159" s="41">
        <v>224.507932965089</v>
      </c>
      <c r="AP159" s="39">
        <f>AVERAGE(AK159,AN159)</f>
        <v>520.38359184545118</v>
      </c>
      <c r="AQ159" s="40"/>
      <c r="AR159" s="40">
        <v>325.94121200223572</v>
      </c>
      <c r="AS159" s="41">
        <v>1125.7514041359259</v>
      </c>
      <c r="AT159" s="39">
        <f>AVERAGE(AO159,AR159)</f>
        <v>275.22457248366237</v>
      </c>
      <c r="AU159" s="39">
        <v>2</v>
      </c>
      <c r="AV159" s="48">
        <v>7.7815735004347832</v>
      </c>
      <c r="AW159" s="55">
        <f t="shared" si="96"/>
        <v>0</v>
      </c>
      <c r="AX159" s="48">
        <v>7.7815735004347832</v>
      </c>
      <c r="AY159" s="48">
        <v>6.5044990396521749</v>
      </c>
      <c r="AZ159" s="48">
        <v>14.286072540086959</v>
      </c>
      <c r="BA159" s="56">
        <v>0.29616108564499993</v>
      </c>
      <c r="BB159" s="31">
        <f t="shared" si="90"/>
        <v>2.3045992559151278</v>
      </c>
      <c r="BC159" s="31">
        <f t="shared" si="91"/>
        <v>1.9263794971602475</v>
      </c>
      <c r="BD159" s="31">
        <f t="shared" si="92"/>
        <v>4.2309787530753757</v>
      </c>
      <c r="BE159" s="31">
        <v>4.2309787530753757</v>
      </c>
      <c r="BF159" s="49">
        <v>1.2905541E-2</v>
      </c>
      <c r="BG159" s="49">
        <v>1.2905541E-2</v>
      </c>
      <c r="BH159" s="49"/>
      <c r="BI159" s="49">
        <v>1.2905541E-2</v>
      </c>
      <c r="BJ159" s="49">
        <v>1.2905541E-2</v>
      </c>
      <c r="BK159" s="16">
        <v>1</v>
      </c>
      <c r="BL159" s="50">
        <v>543.5</v>
      </c>
      <c r="BM159" s="16">
        <v>635.20000000000005</v>
      </c>
      <c r="BN159" s="50">
        <v>17.13510886503548</v>
      </c>
      <c r="BO159" s="9">
        <v>0.63100000000000001</v>
      </c>
      <c r="BP159" s="9">
        <v>0.32500000000000001</v>
      </c>
      <c r="BQ159" s="53">
        <v>0.32507555100000002</v>
      </c>
      <c r="BR159" s="6">
        <v>26</v>
      </c>
      <c r="BS159" s="11">
        <v>41</v>
      </c>
      <c r="BT159" s="48">
        <v>51.417897129582371</v>
      </c>
      <c r="BU159" s="56">
        <v>1.0580000000000001</v>
      </c>
      <c r="BV159" s="16">
        <v>20</v>
      </c>
      <c r="BW159" s="16">
        <v>16</v>
      </c>
      <c r="BX159" s="16">
        <v>18</v>
      </c>
      <c r="BY159" s="16">
        <v>16</v>
      </c>
      <c r="BZ159" s="16">
        <v>13</v>
      </c>
      <c r="CA159" s="16">
        <v>15</v>
      </c>
      <c r="CB159" s="16">
        <v>10</v>
      </c>
      <c r="CC159" s="16">
        <v>8</v>
      </c>
      <c r="CD159" s="16">
        <v>9</v>
      </c>
      <c r="CE159" s="16">
        <v>8</v>
      </c>
      <c r="CF159" s="16">
        <v>7</v>
      </c>
      <c r="CG159" s="16">
        <v>8</v>
      </c>
      <c r="CH159" s="16">
        <v>8</v>
      </c>
      <c r="CI159" s="16">
        <v>6</v>
      </c>
      <c r="CJ159" s="16">
        <v>7</v>
      </c>
      <c r="CK159" s="49">
        <v>0.75</v>
      </c>
      <c r="CL159" s="54">
        <v>0.8616541669070521</v>
      </c>
      <c r="CM159" s="56">
        <v>1.1219158657633526</v>
      </c>
      <c r="CN159" s="56">
        <v>1.0270281647576116</v>
      </c>
      <c r="CO159" s="6">
        <v>8</v>
      </c>
      <c r="CP159" s="14">
        <v>8</v>
      </c>
      <c r="CQ159" s="14">
        <v>6</v>
      </c>
      <c r="CR159" s="4">
        <v>13.9</v>
      </c>
      <c r="CS159" s="7"/>
      <c r="CT159" s="6"/>
      <c r="CU159" s="6">
        <v>100</v>
      </c>
      <c r="CV159" s="9">
        <v>0.99598595082789754</v>
      </c>
      <c r="CW159" s="13">
        <v>79.7</v>
      </c>
      <c r="CX159" s="13">
        <v>83.93</v>
      </c>
      <c r="CY159" s="9">
        <v>0.94960085785773851</v>
      </c>
      <c r="CZ159" s="34">
        <v>26</v>
      </c>
      <c r="DA159" s="9">
        <v>0.218</v>
      </c>
      <c r="DB159" s="13">
        <v>18.04</v>
      </c>
      <c r="DC159" s="13">
        <v>56.92109</v>
      </c>
      <c r="DD159" s="13">
        <v>70.950969999999998</v>
      </c>
      <c r="DE159" s="9">
        <v>0.80225950399268675</v>
      </c>
      <c r="DF159" s="16">
        <v>0</v>
      </c>
      <c r="DG159" s="16">
        <v>0</v>
      </c>
      <c r="DH159" s="16">
        <v>0</v>
      </c>
      <c r="DI159" s="16">
        <v>0</v>
      </c>
      <c r="DJ159" s="16">
        <v>1</v>
      </c>
      <c r="DK159" s="16">
        <v>0</v>
      </c>
      <c r="DL159" s="16">
        <v>0</v>
      </c>
      <c r="DM159" s="16">
        <v>0</v>
      </c>
      <c r="DN159" s="16">
        <v>0</v>
      </c>
      <c r="DO159" s="16">
        <v>0</v>
      </c>
      <c r="DP159" s="16">
        <v>0</v>
      </c>
      <c r="DQ159" s="16">
        <v>0</v>
      </c>
      <c r="DR159" s="16">
        <v>0</v>
      </c>
      <c r="DS159" s="16">
        <v>1</v>
      </c>
      <c r="DT159" s="16">
        <v>1</v>
      </c>
      <c r="DU159" s="16">
        <v>1</v>
      </c>
      <c r="DV159" s="16">
        <v>0</v>
      </c>
      <c r="DW159" s="16">
        <v>0</v>
      </c>
      <c r="DX159" s="16">
        <v>0</v>
      </c>
      <c r="DY159" s="16">
        <v>0</v>
      </c>
      <c r="DZ159" s="3" t="s">
        <v>399</v>
      </c>
      <c r="EA159" s="3" t="s">
        <v>35</v>
      </c>
      <c r="EB159" s="50">
        <v>37.070088378378379</v>
      </c>
      <c r="EC159" s="55">
        <v>37070088.378378376</v>
      </c>
      <c r="ED159" s="55">
        <v>38165450</v>
      </c>
      <c r="EE159" s="57">
        <v>19714588.064514853</v>
      </c>
      <c r="EF159" s="57">
        <v>18450861.935485143</v>
      </c>
      <c r="EG159" s="55">
        <v>17715929.062413789</v>
      </c>
      <c r="EH159" s="21">
        <v>825400</v>
      </c>
      <c r="EI159" s="57">
        <v>486986</v>
      </c>
      <c r="EJ159" s="57">
        <v>338414</v>
      </c>
      <c r="EK159" s="59">
        <v>2.2000000000000002</v>
      </c>
      <c r="EL159" s="60">
        <v>0.59</v>
      </c>
      <c r="EM159" s="56">
        <v>0.41</v>
      </c>
      <c r="EN159" s="30">
        <f t="shared" si="93"/>
        <v>1.298</v>
      </c>
      <c r="EO159" s="30">
        <f t="shared" si="94"/>
        <v>0.90200000000000002</v>
      </c>
      <c r="EP159" s="57">
        <f t="shared" si="97"/>
        <v>19227602.064514853</v>
      </c>
      <c r="EQ159" s="57">
        <f t="shared" si="97"/>
        <v>18112447.935485143</v>
      </c>
      <c r="ER159" s="56">
        <f t="shared" si="98"/>
        <v>1.0615683828603282</v>
      </c>
      <c r="ES159" s="31">
        <v>91.5</v>
      </c>
      <c r="ET159" s="31">
        <v>0</v>
      </c>
      <c r="EU159" s="18">
        <v>0.5</v>
      </c>
      <c r="EV159" s="55">
        <v>0</v>
      </c>
      <c r="EW159" s="55">
        <v>0</v>
      </c>
      <c r="EX159" s="55">
        <v>0</v>
      </c>
      <c r="EY159" s="55">
        <v>0</v>
      </c>
      <c r="EZ159" s="31">
        <v>0</v>
      </c>
      <c r="FA159" s="31">
        <v>0</v>
      </c>
      <c r="FB159" s="31">
        <v>0</v>
      </c>
      <c r="FC159" s="31">
        <v>8.6</v>
      </c>
      <c r="FD159" s="31">
        <v>0</v>
      </c>
      <c r="FE159" s="61">
        <v>3.5000000000000003E-2</v>
      </c>
      <c r="FF159" s="16">
        <v>0</v>
      </c>
      <c r="FG159" s="16">
        <v>0</v>
      </c>
      <c r="FH159" s="50">
        <v>0.1</v>
      </c>
      <c r="FI159" s="48">
        <f t="shared" si="87"/>
        <v>-2.3025850929940455</v>
      </c>
      <c r="FJ159" s="27">
        <v>0.61418727627001057</v>
      </c>
      <c r="FK159" s="27">
        <v>0.63740165421010098</v>
      </c>
      <c r="FL159" s="31">
        <v>9</v>
      </c>
      <c r="FM159" s="30">
        <v>1.7777777777777777</v>
      </c>
      <c r="FN159" s="30">
        <v>1</v>
      </c>
      <c r="FO159" s="31">
        <v>16</v>
      </c>
      <c r="FP159" s="31">
        <v>9</v>
      </c>
      <c r="FQ159" s="48">
        <v>0.80265502616216045</v>
      </c>
      <c r="FR159" s="48">
        <v>-0.24261985149285403</v>
      </c>
      <c r="FS159" s="48">
        <v>-0.45073931446671034</v>
      </c>
      <c r="FT159" s="48">
        <v>-0.41487416095503815</v>
      </c>
      <c r="FU159" s="48">
        <v>6.6364670691531805E-2</v>
      </c>
      <c r="FV159" s="31">
        <v>2.0836626469999997</v>
      </c>
      <c r="FW159" s="30">
        <v>1.3095516718947366</v>
      </c>
      <c r="FX159" s="31">
        <v>19.525283340999998</v>
      </c>
      <c r="FY159" s="31">
        <v>17.041396397500002</v>
      </c>
      <c r="FZ159" s="31">
        <v>17.041396397500002</v>
      </c>
      <c r="GA159" s="31"/>
      <c r="GB159" s="31">
        <v>0.86428672824999997</v>
      </c>
      <c r="GC159" s="31">
        <v>36.8464945825</v>
      </c>
      <c r="GD159" s="31">
        <v>14.4160889825</v>
      </c>
      <c r="GE159" s="31">
        <v>51.262583565</v>
      </c>
      <c r="GF159" s="31">
        <v>8.7358600689113377</v>
      </c>
      <c r="GG159" s="31">
        <v>74.935365849999997</v>
      </c>
      <c r="GH159" s="21">
        <v>6.5</v>
      </c>
      <c r="GI159" s="44">
        <v>0.35084743630862036</v>
      </c>
    </row>
    <row r="160" spans="1:191" ht="14" customHeight="1" x14ac:dyDescent="0.15">
      <c r="A160" s="16" t="s">
        <v>722</v>
      </c>
      <c r="B160" s="21" t="s">
        <v>942</v>
      </c>
      <c r="C160" s="33">
        <v>1.6621621621621621</v>
      </c>
      <c r="D160" s="20">
        <v>1</v>
      </c>
      <c r="E160" s="20">
        <v>1</v>
      </c>
      <c r="F160" s="20">
        <v>1</v>
      </c>
      <c r="G160" s="20">
        <v>1</v>
      </c>
      <c r="H160" s="31">
        <v>7.45</v>
      </c>
      <c r="I160" s="31">
        <v>8.3157894736842106</v>
      </c>
      <c r="J160" s="31">
        <v>10</v>
      </c>
      <c r="K160" s="31">
        <v>10</v>
      </c>
      <c r="L160" s="31">
        <v>10</v>
      </c>
      <c r="M160" s="31">
        <v>10</v>
      </c>
      <c r="N160" s="31">
        <v>2.75</v>
      </c>
      <c r="O160" s="21">
        <v>37</v>
      </c>
      <c r="P160" s="55">
        <v>7630.1192450999997</v>
      </c>
      <c r="Q160" s="57">
        <v>8859.2171894000003</v>
      </c>
      <c r="R160" s="57">
        <v>15045.144410000001</v>
      </c>
      <c r="S160" s="57">
        <v>19561.754171</v>
      </c>
      <c r="T160" s="57">
        <v>15860.17532</v>
      </c>
      <c r="U160" s="57">
        <v>20656.1937</v>
      </c>
      <c r="V160" s="55">
        <v>14030.626888528945</v>
      </c>
      <c r="W160" s="50">
        <v>1.7769630218854078</v>
      </c>
      <c r="X160" s="31">
        <v>2.3722511622115228</v>
      </c>
      <c r="Y160" s="17">
        <v>31.799999999999997</v>
      </c>
      <c r="Z160" s="31"/>
      <c r="AA160" s="26">
        <v>38.5</v>
      </c>
      <c r="AB160" s="49">
        <v>0</v>
      </c>
      <c r="AC160" s="49">
        <v>1E-3</v>
      </c>
      <c r="AD160" s="48"/>
      <c r="AE160" s="49">
        <v>1E-3</v>
      </c>
      <c r="AF160" s="55">
        <v>2685.7222222222222</v>
      </c>
      <c r="AG160" s="55">
        <f t="shared" si="88"/>
        <v>2685722.222222222</v>
      </c>
      <c r="AH160" s="50">
        <v>0.27079145466079352</v>
      </c>
      <c r="AI160" s="39">
        <v>0.17225355624942296</v>
      </c>
      <c r="AJ160" s="39">
        <v>0</v>
      </c>
      <c r="AK160" s="39">
        <v>0</v>
      </c>
      <c r="AL160" s="39">
        <v>5.7417852083140986E-2</v>
      </c>
      <c r="AM160" s="40">
        <v>37.796425674860906</v>
      </c>
      <c r="AN160" s="40">
        <v>2.8639157174788488</v>
      </c>
      <c r="AO160" s="41">
        <v>36.630095284661436</v>
      </c>
      <c r="AP160" s="39">
        <f>AVERAGE(AV160,AK160,AN160)</f>
        <v>1.9236466589704271</v>
      </c>
      <c r="AQ160" s="40">
        <v>37.968679231110329</v>
      </c>
      <c r="AR160" s="40">
        <v>2.8639157174788488</v>
      </c>
      <c r="AS160" s="41">
        <v>36.630095284661436</v>
      </c>
      <c r="AT160" s="39">
        <f>AVERAGE(AI160,AO160,AR160)</f>
        <v>13.222088186129902</v>
      </c>
      <c r="AU160" s="39">
        <v>3</v>
      </c>
      <c r="AV160" s="48">
        <v>2.9070242594324327</v>
      </c>
      <c r="AW160" s="55">
        <f t="shared" si="96"/>
        <v>0</v>
      </c>
      <c r="AX160" s="48">
        <v>2.9070242594324327</v>
      </c>
      <c r="AY160" s="48">
        <v>1.8995292574054048</v>
      </c>
      <c r="AZ160" s="48">
        <v>4.8065535168378375</v>
      </c>
      <c r="BA160" s="56">
        <v>0.25453303927894738</v>
      </c>
      <c r="BB160" s="31">
        <f t="shared" si="90"/>
        <v>0.73993372001096835</v>
      </c>
      <c r="BC160" s="31">
        <f t="shared" si="91"/>
        <v>0.48349295508667967</v>
      </c>
      <c r="BD160" s="31">
        <f t="shared" si="92"/>
        <v>1.2234266750976479</v>
      </c>
      <c r="BE160" s="31">
        <v>1.2234266750976479</v>
      </c>
      <c r="BF160" s="49">
        <v>1.3734201999999999E-2</v>
      </c>
      <c r="BG160" s="49">
        <v>1.3734201999999999E-2</v>
      </c>
      <c r="BH160" s="49">
        <v>4.7800000000000002E-2</v>
      </c>
      <c r="BI160" s="49">
        <v>1.3734201999999999E-2</v>
      </c>
      <c r="BJ160" s="49">
        <v>1.3734201999999999E-2</v>
      </c>
      <c r="BK160" s="16">
        <v>1</v>
      </c>
      <c r="BL160" s="50">
        <v>1572.2</v>
      </c>
      <c r="BM160" s="16">
        <v>2652.5000000000009</v>
      </c>
      <c r="BN160" s="50">
        <v>267.44178066689267</v>
      </c>
      <c r="BO160" s="9">
        <v>0.753</v>
      </c>
      <c r="BP160" s="9"/>
      <c r="BQ160" s="53">
        <v>0.31034368699999998</v>
      </c>
      <c r="BR160" s="6">
        <v>21</v>
      </c>
      <c r="BS160" s="11">
        <v>40</v>
      </c>
      <c r="BT160" s="48">
        <v>51.984222780493639</v>
      </c>
      <c r="BU160" s="56">
        <v>1.06</v>
      </c>
      <c r="BV160" s="16">
        <v>16</v>
      </c>
      <c r="BW160" s="16">
        <v>12</v>
      </c>
      <c r="BX160" s="16">
        <v>14</v>
      </c>
      <c r="BY160" s="16">
        <v>11</v>
      </c>
      <c r="BZ160" s="16">
        <v>9</v>
      </c>
      <c r="CA160" s="16">
        <v>10</v>
      </c>
      <c r="CB160" s="16">
        <v>9</v>
      </c>
      <c r="CC160" s="16">
        <v>7</v>
      </c>
      <c r="CD160" s="16">
        <v>8</v>
      </c>
      <c r="CE160" s="16">
        <v>5</v>
      </c>
      <c r="CF160" s="16">
        <v>4</v>
      </c>
      <c r="CG160" s="16">
        <v>4</v>
      </c>
      <c r="CH160" s="16">
        <v>4</v>
      </c>
      <c r="CI160" s="16">
        <v>3</v>
      </c>
      <c r="CJ160" s="16">
        <v>4</v>
      </c>
      <c r="CK160" s="49">
        <v>0.75</v>
      </c>
      <c r="CL160" s="54">
        <v>0.79248125036057815</v>
      </c>
      <c r="CM160" s="56">
        <v>1.0875107845178948</v>
      </c>
      <c r="CN160" s="56">
        <v>1.0194573724911167</v>
      </c>
      <c r="CO160" s="6">
        <v>11</v>
      </c>
      <c r="CP160" s="14"/>
      <c r="CQ160" s="14"/>
      <c r="CR160" s="4"/>
      <c r="CS160" s="7">
        <v>67.099999999999994</v>
      </c>
      <c r="CT160" s="6"/>
      <c r="CU160" s="6">
        <v>100</v>
      </c>
      <c r="CV160" s="9">
        <v>0.96269430051813476</v>
      </c>
      <c r="CW160" s="13">
        <v>44.6</v>
      </c>
      <c r="CX160" s="13">
        <v>43.76</v>
      </c>
      <c r="CY160" s="9">
        <v>1.0191956124314443</v>
      </c>
      <c r="CZ160" s="34">
        <v>13</v>
      </c>
      <c r="DA160" s="9">
        <f>DB160/(100-DB160)</f>
        <v>0.39392249790911632</v>
      </c>
      <c r="DB160" s="13">
        <v>28.26</v>
      </c>
      <c r="DC160" s="13">
        <v>69.045289999999994</v>
      </c>
      <c r="DD160" s="13">
        <v>79.599999999999994</v>
      </c>
      <c r="DE160" s="9">
        <v>0.86740314070351754</v>
      </c>
      <c r="DF160" s="16">
        <v>0</v>
      </c>
      <c r="DG160" s="16">
        <v>0</v>
      </c>
      <c r="DH160" s="16">
        <v>0</v>
      </c>
      <c r="DI160" s="16">
        <v>0</v>
      </c>
      <c r="DJ160" s="16">
        <v>0</v>
      </c>
      <c r="DK160" s="16">
        <v>0</v>
      </c>
      <c r="DL160" s="16">
        <v>0</v>
      </c>
      <c r="DM160" s="16">
        <v>0</v>
      </c>
      <c r="DN160" s="16">
        <v>1</v>
      </c>
      <c r="DO160" s="16">
        <v>0</v>
      </c>
      <c r="DP160" s="16">
        <v>0</v>
      </c>
      <c r="DQ160" s="16">
        <v>0</v>
      </c>
      <c r="DR160" s="16">
        <v>0</v>
      </c>
      <c r="DS160" s="16">
        <v>0</v>
      </c>
      <c r="DT160" s="16">
        <v>0</v>
      </c>
      <c r="DU160" s="16">
        <v>0</v>
      </c>
      <c r="DV160" s="16">
        <v>0</v>
      </c>
      <c r="DW160" s="16">
        <v>0</v>
      </c>
      <c r="DX160" s="16">
        <v>0</v>
      </c>
      <c r="DY160" s="16">
        <v>0</v>
      </c>
      <c r="DZ160" s="3" t="s">
        <v>399</v>
      </c>
      <c r="EA160" s="3" t="s">
        <v>62</v>
      </c>
      <c r="EB160" s="50">
        <v>9.9180464375675648</v>
      </c>
      <c r="EC160" s="55">
        <v>9918046.4375675656</v>
      </c>
      <c r="ED160" s="55">
        <v>10549450</v>
      </c>
      <c r="EE160" s="57">
        <v>5445251.1646568896</v>
      </c>
      <c r="EF160" s="57">
        <v>5104198.8353431104</v>
      </c>
      <c r="EG160" s="55">
        <v>4978654.2157586208</v>
      </c>
      <c r="EH160" s="21">
        <v>763700</v>
      </c>
      <c r="EI160" s="57">
        <v>386432.2</v>
      </c>
      <c r="EJ160" s="57">
        <v>377267.8</v>
      </c>
      <c r="EK160" s="59">
        <v>7.2</v>
      </c>
      <c r="EL160" s="60">
        <v>0.50600000000000001</v>
      </c>
      <c r="EM160" s="56">
        <v>0.49399999999999999</v>
      </c>
      <c r="EN160" s="30">
        <f t="shared" si="93"/>
        <v>3.6432000000000002</v>
      </c>
      <c r="EO160" s="30">
        <f t="shared" si="94"/>
        <v>3.5568</v>
      </c>
      <c r="EP160" s="57">
        <f t="shared" si="97"/>
        <v>5058818.9646568894</v>
      </c>
      <c r="EQ160" s="57">
        <f t="shared" si="97"/>
        <v>4726931.0353431106</v>
      </c>
      <c r="ER160" s="56">
        <f t="shared" si="98"/>
        <v>1.0702121369726496</v>
      </c>
      <c r="ES160" s="31">
        <v>86.7</v>
      </c>
      <c r="ET160" s="31">
        <v>0</v>
      </c>
      <c r="EU160" s="18">
        <v>0.1</v>
      </c>
      <c r="EV160" s="55">
        <v>0</v>
      </c>
      <c r="EW160" s="55">
        <v>0</v>
      </c>
      <c r="EX160" s="55">
        <v>0</v>
      </c>
      <c r="EY160" s="55">
        <v>0</v>
      </c>
      <c r="EZ160" s="31">
        <v>0</v>
      </c>
      <c r="FA160" s="31">
        <v>0</v>
      </c>
      <c r="FB160" s="31">
        <v>0</v>
      </c>
      <c r="FC160" s="31">
        <v>9.3000000000000007</v>
      </c>
      <c r="FD160" s="31">
        <v>3.9</v>
      </c>
      <c r="FE160" s="61">
        <v>7.0000000000000062E-3</v>
      </c>
      <c r="FF160" s="16">
        <v>0</v>
      </c>
      <c r="FG160" s="16">
        <v>0</v>
      </c>
      <c r="FH160" s="50">
        <v>0.1</v>
      </c>
      <c r="FI160" s="48">
        <f t="shared" si="87"/>
        <v>-2.3025850929940455</v>
      </c>
      <c r="FJ160" s="27">
        <v>1.1387537233626241</v>
      </c>
      <c r="FK160" s="27">
        <v>1.0139283809485435</v>
      </c>
      <c r="FL160" s="31">
        <v>7</v>
      </c>
      <c r="FM160" s="30">
        <v>1.8571428571428572</v>
      </c>
      <c r="FN160" s="30">
        <v>1</v>
      </c>
      <c r="FO160" s="31">
        <v>13</v>
      </c>
      <c r="FP160" s="31">
        <v>7</v>
      </c>
      <c r="FQ160" s="48">
        <v>0.80265502616216045</v>
      </c>
      <c r="FR160" s="48">
        <v>-2.6076677941721419E-2</v>
      </c>
      <c r="FS160" s="48">
        <v>-0.22837968971242389</v>
      </c>
      <c r="FT160" s="48">
        <v>-0.17903696777803482</v>
      </c>
      <c r="FU160" s="48">
        <v>0.27661801433570476</v>
      </c>
      <c r="FV160" s="31">
        <v>2.1533331156499993</v>
      </c>
      <c r="FW160" s="30">
        <v>1.795492068631579</v>
      </c>
      <c r="FX160" s="31">
        <v>18.527708667000002</v>
      </c>
      <c r="FY160" s="31">
        <v>21.529434205555557</v>
      </c>
      <c r="FZ160" s="31">
        <v>21.211009498571432</v>
      </c>
      <c r="GA160" s="31"/>
      <c r="GB160" s="31">
        <v>1.9696006428571431E-3</v>
      </c>
      <c r="GC160" s="31">
        <v>32.224806616428573</v>
      </c>
      <c r="GD160" s="31">
        <v>22.231546347857147</v>
      </c>
      <c r="GE160" s="31">
        <v>54.45635296428572</v>
      </c>
      <c r="GF160" s="31">
        <v>11.55074219983023</v>
      </c>
      <c r="GG160" s="31">
        <v>78.036585369999997</v>
      </c>
      <c r="GH160" s="21">
        <v>3.7</v>
      </c>
      <c r="GI160" s="44">
        <v>1.0363263866388874</v>
      </c>
    </row>
    <row r="161" spans="1:191" ht="14" customHeight="1" x14ac:dyDescent="0.15">
      <c r="A161" s="16" t="s">
        <v>730</v>
      </c>
      <c r="B161" s="21" t="s">
        <v>862</v>
      </c>
      <c r="C161" s="33"/>
      <c r="D161" s="20"/>
      <c r="E161" s="20"/>
      <c r="F161" s="20"/>
      <c r="G161" s="20"/>
      <c r="H161" s="31"/>
      <c r="I161" s="31"/>
      <c r="J161" s="31"/>
      <c r="K161" s="31"/>
      <c r="L161" s="31"/>
      <c r="M161" s="31"/>
      <c r="N161" s="31"/>
      <c r="O161" s="21"/>
      <c r="P161" s="55">
        <v>10687.263309</v>
      </c>
      <c r="Q161" s="57">
        <v>11714.574106</v>
      </c>
      <c r="R161" s="57">
        <v>18245.346269000001</v>
      </c>
      <c r="S161" s="57">
        <v>26554.87311</v>
      </c>
      <c r="T161" s="57"/>
      <c r="U161" s="57"/>
      <c r="V161" s="55">
        <v>17676.595307157895</v>
      </c>
      <c r="W161" s="50"/>
      <c r="X161" s="31">
        <v>2.3278847556171791</v>
      </c>
      <c r="Y161" s="17">
        <v>20.087499999999999</v>
      </c>
      <c r="Z161" s="31">
        <v>26.381663370714286</v>
      </c>
      <c r="AA161" s="26"/>
      <c r="AD161" s="48"/>
      <c r="AE161" s="49">
        <v>1E-3</v>
      </c>
      <c r="AG161" s="55">
        <f t="shared" si="88"/>
        <v>0</v>
      </c>
      <c r="AH161" s="50">
        <v>0</v>
      </c>
      <c r="AI161" s="39"/>
      <c r="AJ161" s="39"/>
      <c r="AK161" s="39"/>
      <c r="AL161" s="39"/>
      <c r="AM161" s="40"/>
      <c r="AN161" s="40"/>
      <c r="AO161" s="41"/>
      <c r="AP161" s="39"/>
      <c r="AQ161" s="40"/>
      <c r="AR161" s="40"/>
      <c r="AS161" s="41"/>
      <c r="AT161" s="39"/>
      <c r="AU161" s="39">
        <v>0</v>
      </c>
      <c r="AV161" s="48"/>
      <c r="AW161" s="55"/>
      <c r="AX161" s="48"/>
      <c r="AY161" s="48"/>
      <c r="AZ161" s="48"/>
      <c r="BA161" s="56">
        <v>0.65010591369642856</v>
      </c>
      <c r="BB161" s="31"/>
      <c r="BC161" s="31"/>
      <c r="BD161" s="31"/>
      <c r="BE161" s="31"/>
      <c r="BH161" s="49"/>
      <c r="BK161" s="16">
        <v>0</v>
      </c>
      <c r="BM161" s="16"/>
      <c r="BN161" s="50">
        <v>0</v>
      </c>
      <c r="BO161" s="9"/>
      <c r="BP161" s="9"/>
      <c r="BQ161" s="53"/>
      <c r="BR161" s="6"/>
      <c r="BS161" s="11"/>
      <c r="BT161" s="48">
        <v>51.382810087392144</v>
      </c>
      <c r="BU161" s="56">
        <v>1.0529999999999999</v>
      </c>
      <c r="BV161" s="16"/>
      <c r="BW161" s="16"/>
      <c r="BX161" s="16"/>
      <c r="BY161" s="16"/>
      <c r="BZ161" s="16"/>
      <c r="CA161" s="16"/>
      <c r="CB161" s="16"/>
      <c r="CC161" s="16"/>
      <c r="CD161" s="16"/>
      <c r="CE161" s="16"/>
      <c r="CF161" s="16"/>
      <c r="CG161" s="16"/>
      <c r="CH161" s="16"/>
      <c r="CI161" s="16"/>
      <c r="CJ161" s="16"/>
      <c r="CK161" s="49"/>
      <c r="CL161" s="49"/>
      <c r="CM161" s="56">
        <v>1.1110463229017635</v>
      </c>
      <c r="CN161" s="56">
        <v>1.0244751641169205</v>
      </c>
      <c r="CO161" s="6"/>
      <c r="CP161" s="14"/>
      <c r="CQ161" s="14"/>
      <c r="CR161" s="4"/>
      <c r="CS161" s="7"/>
      <c r="CT161" s="6"/>
      <c r="CU161" s="6"/>
      <c r="CV161" s="9">
        <v>1.0077907623817475</v>
      </c>
      <c r="CW161" s="13"/>
      <c r="CX161" s="13"/>
      <c r="CY161" s="9"/>
      <c r="CZ161" s="34"/>
      <c r="DA161" s="9"/>
      <c r="DB161" s="13"/>
      <c r="DC161" s="13">
        <v>44.02825</v>
      </c>
      <c r="DD161" s="13">
        <v>65.674899999999994</v>
      </c>
      <c r="DE161" s="9">
        <v>0.67039690962605203</v>
      </c>
      <c r="DF161" s="16">
        <v>0</v>
      </c>
      <c r="DG161" s="16">
        <v>0</v>
      </c>
      <c r="DH161" s="16">
        <v>0</v>
      </c>
      <c r="DI161" s="16">
        <v>0</v>
      </c>
      <c r="DJ161" s="16">
        <v>0</v>
      </c>
      <c r="DK161" s="16">
        <v>0</v>
      </c>
      <c r="DL161" s="16">
        <v>0</v>
      </c>
      <c r="DM161" s="16">
        <v>0</v>
      </c>
      <c r="DN161" s="16">
        <v>0</v>
      </c>
      <c r="DO161" s="16">
        <v>0</v>
      </c>
      <c r="DP161" s="16">
        <v>1</v>
      </c>
      <c r="DQ161" s="16">
        <v>0</v>
      </c>
      <c r="DR161" s="16">
        <v>0</v>
      </c>
      <c r="DS161" s="16">
        <v>0</v>
      </c>
      <c r="DT161" s="16">
        <v>0</v>
      </c>
      <c r="DU161" s="16">
        <v>0</v>
      </c>
      <c r="DV161" s="16">
        <v>0</v>
      </c>
      <c r="DW161" s="16">
        <v>0</v>
      </c>
      <c r="DX161" s="16">
        <v>0</v>
      </c>
      <c r="DY161" s="16">
        <v>0</v>
      </c>
      <c r="DZ161" s="3" t="s">
        <v>399</v>
      </c>
      <c r="EA161" s="3" t="s">
        <v>78</v>
      </c>
      <c r="EB161" s="50">
        <v>3.4962254540540543</v>
      </c>
      <c r="EC161" s="55">
        <v>3496225.4540540543</v>
      </c>
      <c r="ED161" s="55">
        <v>3910722</v>
      </c>
      <c r="EE161" s="57">
        <v>2032664.6645230483</v>
      </c>
      <c r="EF161" s="57">
        <v>1878057.3354769519</v>
      </c>
      <c r="EG161" s="55">
        <v>1241528.3446689651</v>
      </c>
      <c r="EH161" s="21"/>
      <c r="EI161" s="57"/>
      <c r="EJ161" s="57"/>
      <c r="EK161" s="59"/>
      <c r="EL161" s="60"/>
      <c r="EM161" s="56"/>
      <c r="EN161" s="30"/>
      <c r="EO161" s="30"/>
      <c r="EP161" s="57"/>
      <c r="EQ161" s="57"/>
      <c r="ER161" s="56"/>
      <c r="ES161" s="31">
        <v>85</v>
      </c>
      <c r="ET161" s="31">
        <v>0</v>
      </c>
      <c r="EU161" s="18">
        <v>0.05</v>
      </c>
      <c r="EV161" s="55">
        <v>0</v>
      </c>
      <c r="EW161" s="55">
        <v>0</v>
      </c>
      <c r="EX161" s="55">
        <v>0</v>
      </c>
      <c r="EY161" s="55">
        <v>0</v>
      </c>
      <c r="EZ161" s="31">
        <v>0</v>
      </c>
      <c r="FA161" s="31">
        <v>0</v>
      </c>
      <c r="FB161" s="31">
        <v>0</v>
      </c>
      <c r="FC161" s="31">
        <v>0</v>
      </c>
      <c r="FD161" s="31">
        <v>0</v>
      </c>
      <c r="FE161" s="61"/>
      <c r="FF161" s="16">
        <v>0</v>
      </c>
      <c r="FG161" s="16">
        <v>0</v>
      </c>
      <c r="FH161" s="50">
        <v>0.1</v>
      </c>
      <c r="FI161" s="48">
        <f t="shared" si="87"/>
        <v>-2.3025850929940455</v>
      </c>
      <c r="FJ161" s="27">
        <v>0.61067178604287931</v>
      </c>
      <c r="FK161" s="27">
        <v>0.5797699517584074</v>
      </c>
      <c r="FL161" s="31">
        <v>0.1</v>
      </c>
      <c r="FM161" s="30">
        <v>0</v>
      </c>
      <c r="FN161" s="30">
        <v>0</v>
      </c>
      <c r="FO161" s="31">
        <v>0.1</v>
      </c>
      <c r="FP161" s="31">
        <v>0.1</v>
      </c>
      <c r="FQ161" s="48">
        <v>0.80265502616216045</v>
      </c>
      <c r="FR161" s="48">
        <v>0.72099727080968612</v>
      </c>
      <c r="FS161" s="48">
        <v>0.7277666967310078</v>
      </c>
      <c r="FT161" s="48">
        <v>0.63460134868262663</v>
      </c>
      <c r="FU161" s="48">
        <v>0.69315805882877779</v>
      </c>
      <c r="FV161" s="31"/>
      <c r="FW161" s="30"/>
      <c r="FX161" s="31">
        <v>14.426098345</v>
      </c>
      <c r="FY161" s="31"/>
      <c r="FZ161" s="31"/>
      <c r="GA161" s="31"/>
      <c r="GB161" s="31"/>
      <c r="GC161" s="31"/>
      <c r="GD161" s="31"/>
      <c r="GE161" s="31"/>
      <c r="GF161" s="31"/>
      <c r="GG161" s="31">
        <v>78.296097560000007</v>
      </c>
      <c r="GH161" s="21"/>
      <c r="GI161" s="44">
        <v>0.66998708318514999</v>
      </c>
    </row>
    <row r="162" spans="1:191" ht="14" customHeight="1" x14ac:dyDescent="0.15">
      <c r="A162" s="16" t="s">
        <v>711</v>
      </c>
      <c r="B162" s="21" t="s">
        <v>863</v>
      </c>
      <c r="C162" s="33">
        <v>5.6351351351351351</v>
      </c>
      <c r="D162" s="20">
        <v>5.5</v>
      </c>
      <c r="E162" s="20">
        <v>5.5</v>
      </c>
      <c r="F162" s="20">
        <v>5.5</v>
      </c>
      <c r="G162" s="20">
        <v>5.5</v>
      </c>
      <c r="H162" s="31">
        <v>-10</v>
      </c>
      <c r="I162" s="31">
        <v>-10</v>
      </c>
      <c r="J162" s="31">
        <v>-10</v>
      </c>
      <c r="K162" s="31">
        <v>-10</v>
      </c>
      <c r="L162" s="31">
        <v>-10</v>
      </c>
      <c r="M162" s="31">
        <v>-10</v>
      </c>
      <c r="N162" s="31">
        <v>5.5142857142857142</v>
      </c>
      <c r="O162" s="21">
        <v>0</v>
      </c>
      <c r="P162" s="55">
        <v>79230.889097000007</v>
      </c>
      <c r="Q162" s="57">
        <v>83033.332387000002</v>
      </c>
      <c r="R162" s="57">
        <v>46373.143322999997</v>
      </c>
      <c r="S162" s="57">
        <v>72921.003393999999</v>
      </c>
      <c r="T162" s="57"/>
      <c r="U162" s="57">
        <v>63587.617389999999</v>
      </c>
      <c r="V162" s="55">
        <v>62211.200297184216</v>
      </c>
      <c r="W162" s="50"/>
      <c r="X162" s="31">
        <v>0.17562242494051447</v>
      </c>
      <c r="Y162" s="17">
        <v>40.266666666666673</v>
      </c>
      <c r="Z162" s="31">
        <v>17.940889247499999</v>
      </c>
      <c r="AA162" s="26">
        <v>41.1</v>
      </c>
      <c r="AD162" s="48">
        <v>2.5466208500000004E-2</v>
      </c>
      <c r="AE162" s="48">
        <v>2.5466208500000004E-2</v>
      </c>
      <c r="AF162" s="55">
        <v>38231.222222222219</v>
      </c>
      <c r="AG162" s="55">
        <f t="shared" si="88"/>
        <v>38231222.222222216</v>
      </c>
      <c r="AH162" s="50">
        <v>79.24995227945351</v>
      </c>
      <c r="AI162" s="39"/>
      <c r="AJ162" s="39"/>
      <c r="AK162" s="39"/>
      <c r="AL162" s="39"/>
      <c r="AM162" s="40"/>
      <c r="AN162" s="40"/>
      <c r="AO162" s="41"/>
      <c r="AP162" s="39"/>
      <c r="AQ162" s="40"/>
      <c r="AR162" s="40"/>
      <c r="AS162" s="41"/>
      <c r="AT162" s="39"/>
      <c r="AU162" s="39">
        <v>0</v>
      </c>
      <c r="AV162" s="48">
        <v>93.268547970000014</v>
      </c>
      <c r="AW162" s="55">
        <f>IF(AH162=0,1,0)</f>
        <v>0</v>
      </c>
      <c r="AX162" s="48">
        <v>93.268547970000014</v>
      </c>
      <c r="AY162" s="48">
        <v>0.11572595726086958</v>
      </c>
      <c r="AZ162" s="48">
        <v>93.384273927260878</v>
      </c>
      <c r="BA162" s="56">
        <v>0.56146259094999995</v>
      </c>
      <c r="BB162" s="31">
        <f t="shared" ref="BB162:BD166" si="99">AX162*$BA162</f>
        <v>52.366800597380568</v>
      </c>
      <c r="BC162" s="31">
        <f t="shared" si="99"/>
        <v>6.497579580385679E-2</v>
      </c>
      <c r="BD162" s="31">
        <f t="shared" si="99"/>
        <v>52.431776393184421</v>
      </c>
      <c r="BE162" s="31">
        <v>52.45724260168442</v>
      </c>
      <c r="BH162" s="49"/>
      <c r="BK162" s="16">
        <v>0</v>
      </c>
      <c r="BM162" s="16"/>
      <c r="BN162" s="50">
        <v>0</v>
      </c>
      <c r="BO162" s="9">
        <v>0.44500000000000001</v>
      </c>
      <c r="BP162" s="9">
        <v>0.66200000000000003</v>
      </c>
      <c r="BQ162" s="53">
        <v>0.67066238199999995</v>
      </c>
      <c r="BR162" s="6">
        <v>94</v>
      </c>
      <c r="BS162" s="11">
        <v>38</v>
      </c>
      <c r="BT162" s="48">
        <v>34.026488542208085</v>
      </c>
      <c r="BU162" s="56">
        <v>1.05</v>
      </c>
      <c r="BV162" s="16">
        <v>24</v>
      </c>
      <c r="BW162" s="16">
        <v>19</v>
      </c>
      <c r="BX162" s="16">
        <v>21</v>
      </c>
      <c r="BY162" s="16">
        <v>18</v>
      </c>
      <c r="BZ162" s="16">
        <v>15</v>
      </c>
      <c r="CA162" s="16">
        <v>16</v>
      </c>
      <c r="CB162" s="16">
        <v>15</v>
      </c>
      <c r="CC162" s="16">
        <v>14</v>
      </c>
      <c r="CD162" s="16">
        <v>15</v>
      </c>
      <c r="CE162" s="16">
        <v>14</v>
      </c>
      <c r="CF162" s="16">
        <v>11</v>
      </c>
      <c r="CG162" s="16">
        <v>12</v>
      </c>
      <c r="CH162" s="16">
        <v>9</v>
      </c>
      <c r="CI162" s="16">
        <v>8</v>
      </c>
      <c r="CJ162" s="16">
        <v>8</v>
      </c>
      <c r="CK162" s="49">
        <v>0.88888888888888884</v>
      </c>
      <c r="CL162" s="54">
        <v>0.94639463035718596</v>
      </c>
      <c r="CM162" s="56">
        <v>1.0317194018162374</v>
      </c>
      <c r="CN162" s="56">
        <v>1.0072717382367928</v>
      </c>
      <c r="CO162" s="6">
        <v>12</v>
      </c>
      <c r="CP162" s="14">
        <v>12</v>
      </c>
      <c r="CQ162" s="14">
        <v>8</v>
      </c>
      <c r="CR162" s="4">
        <v>15.9</v>
      </c>
      <c r="CS162" s="7"/>
      <c r="CT162" s="6"/>
      <c r="CU162" s="6">
        <v>100</v>
      </c>
      <c r="CV162" s="9">
        <v>0.97886543696867134</v>
      </c>
      <c r="CW162" s="13">
        <v>62.1</v>
      </c>
      <c r="CX162" s="13">
        <v>54.69</v>
      </c>
      <c r="CY162" s="9">
        <v>1.1354909489851894</v>
      </c>
      <c r="CZ162" s="34">
        <v>8</v>
      </c>
      <c r="DA162" s="9">
        <v>0</v>
      </c>
      <c r="DB162" s="13">
        <v>0</v>
      </c>
      <c r="DC162" s="13">
        <v>49.267180000000003</v>
      </c>
      <c r="DD162" s="13">
        <v>93.132890000000003</v>
      </c>
      <c r="DE162" s="9">
        <v>0.52899872429600325</v>
      </c>
      <c r="DF162" s="16">
        <v>1</v>
      </c>
      <c r="DG162" s="16">
        <v>0</v>
      </c>
      <c r="DH162" s="16">
        <v>0</v>
      </c>
      <c r="DI162" s="16">
        <v>0</v>
      </c>
      <c r="DJ162" s="16">
        <v>0</v>
      </c>
      <c r="DK162" s="16">
        <v>0</v>
      </c>
      <c r="DL162" s="16">
        <v>0</v>
      </c>
      <c r="DM162" s="16">
        <v>0</v>
      </c>
      <c r="DN162" s="16">
        <v>0</v>
      </c>
      <c r="DO162" s="16">
        <v>0</v>
      </c>
      <c r="DP162" s="16">
        <v>0</v>
      </c>
      <c r="DQ162" s="16">
        <v>0</v>
      </c>
      <c r="DR162" s="16">
        <v>0</v>
      </c>
      <c r="DS162" s="16">
        <v>0</v>
      </c>
      <c r="DT162" s="16">
        <v>0</v>
      </c>
      <c r="DU162" s="16">
        <v>0</v>
      </c>
      <c r="DV162" s="16">
        <v>0</v>
      </c>
      <c r="DW162" s="16">
        <v>1</v>
      </c>
      <c r="DX162" s="16">
        <v>1</v>
      </c>
      <c r="DY162" s="16">
        <v>1</v>
      </c>
      <c r="DZ162" s="3" t="s">
        <v>399</v>
      </c>
      <c r="EA162" s="3" t="s">
        <v>423</v>
      </c>
      <c r="EB162" s="50">
        <v>0.48241318918918918</v>
      </c>
      <c r="EC162" s="55">
        <v>482413.18918918917</v>
      </c>
      <c r="ED162" s="55">
        <v>885439</v>
      </c>
      <c r="EE162" s="57">
        <v>237639.99999438191</v>
      </c>
      <c r="EF162" s="57">
        <v>647799.00000561809</v>
      </c>
      <c r="EG162" s="55">
        <v>344292.76153103448</v>
      </c>
      <c r="EH162" s="21">
        <v>712900</v>
      </c>
      <c r="EI162" s="57">
        <v>183928.2</v>
      </c>
      <c r="EJ162" s="57">
        <v>528971.80000000005</v>
      </c>
      <c r="EK162" s="59">
        <v>80.5</v>
      </c>
      <c r="EL162" s="60">
        <v>0.25800000000000001</v>
      </c>
      <c r="EM162" s="56">
        <v>0.74199999999999999</v>
      </c>
      <c r="EN162" s="30">
        <f t="shared" ref="EN162:EN200" si="100">EK162*EL162</f>
        <v>20.769000000000002</v>
      </c>
      <c r="EO162" s="30">
        <f t="shared" ref="EO162:EO200" si="101">EK162*EM162</f>
        <v>59.731000000000002</v>
      </c>
      <c r="EP162" s="57">
        <f t="shared" ref="EP162:EQ166" si="102">EE162-EI162</f>
        <v>53711.799994381901</v>
      </c>
      <c r="EQ162" s="57">
        <f t="shared" si="102"/>
        <v>118827.20000561804</v>
      </c>
      <c r="ER162" s="56">
        <f>EP162/EQ162</f>
        <v>0.45201603666368018</v>
      </c>
      <c r="ES162" s="31">
        <v>8.5</v>
      </c>
      <c r="ET162" s="31">
        <v>77.5</v>
      </c>
      <c r="EU162" s="18">
        <v>77.5</v>
      </c>
      <c r="EV162" s="55">
        <v>1</v>
      </c>
      <c r="EW162" s="55">
        <v>0</v>
      </c>
      <c r="EX162" s="55">
        <v>1</v>
      </c>
      <c r="EY162" s="55">
        <v>1</v>
      </c>
      <c r="EZ162" s="31">
        <v>0</v>
      </c>
      <c r="FA162" s="31">
        <v>0</v>
      </c>
      <c r="FB162" s="31">
        <v>0</v>
      </c>
      <c r="FC162" s="31">
        <v>14.000000000000002</v>
      </c>
      <c r="FD162" s="31">
        <v>0</v>
      </c>
      <c r="FE162" s="61">
        <v>0.75800000000000001</v>
      </c>
      <c r="FF162" s="16">
        <v>0</v>
      </c>
      <c r="FG162" s="16">
        <v>0</v>
      </c>
      <c r="FH162" s="50">
        <v>0.1</v>
      </c>
      <c r="FI162" s="48">
        <f t="shared" si="87"/>
        <v>-2.3025850929940455</v>
      </c>
      <c r="FJ162" s="27">
        <v>0.80774229536495312</v>
      </c>
      <c r="FK162" s="27">
        <v>0.88274772324503725</v>
      </c>
      <c r="FL162" s="33">
        <v>1</v>
      </c>
      <c r="FM162" s="30">
        <v>2</v>
      </c>
      <c r="FN162" s="30">
        <v>1</v>
      </c>
      <c r="FO162" s="31">
        <v>2</v>
      </c>
      <c r="FP162" s="31">
        <v>1</v>
      </c>
      <c r="FQ162" s="48">
        <v>0.80265502616216045</v>
      </c>
      <c r="FR162" s="48">
        <v>0.62355284271167644</v>
      </c>
      <c r="FS162" s="48">
        <v>0.58693893438662637</v>
      </c>
      <c r="FT162" s="48">
        <v>0.52847461175297517</v>
      </c>
      <c r="FU162" s="48">
        <v>0.68487382765169502</v>
      </c>
      <c r="FV162" s="31">
        <v>3.1441390156666666</v>
      </c>
      <c r="FW162" s="30">
        <v>2.995398876315789</v>
      </c>
      <c r="FX162" s="31">
        <v>24.368757049375002</v>
      </c>
      <c r="FY162" s="31">
        <v>22.86664253</v>
      </c>
      <c r="FZ162" s="31">
        <v>22.86664253</v>
      </c>
      <c r="GA162" s="31"/>
      <c r="GB162" s="31">
        <v>2.7848375952</v>
      </c>
      <c r="GC162" s="31"/>
      <c r="GD162" s="31">
        <v>48.247469260000003</v>
      </c>
      <c r="GE162" s="31"/>
      <c r="GF162" s="31"/>
      <c r="GG162" s="31">
        <v>75.292902440000006</v>
      </c>
      <c r="GH162" s="21">
        <v>10.9</v>
      </c>
      <c r="GI162" s="44">
        <v>1.1489537610614684</v>
      </c>
    </row>
    <row r="163" spans="1:191" ht="14" customHeight="1" x14ac:dyDescent="0.15">
      <c r="A163" s="16" t="s">
        <v>453</v>
      </c>
      <c r="B163" s="21" t="s">
        <v>864</v>
      </c>
      <c r="C163" s="33">
        <v>4.5405405405405403</v>
      </c>
      <c r="D163" s="20">
        <v>2</v>
      </c>
      <c r="E163" s="20">
        <v>2</v>
      </c>
      <c r="F163" s="20">
        <v>2</v>
      </c>
      <c r="G163" s="20">
        <v>2</v>
      </c>
      <c r="H163" s="31">
        <v>2.5000000000000001E-2</v>
      </c>
      <c r="I163" s="31">
        <v>0.39473684210526316</v>
      </c>
      <c r="J163" s="31">
        <v>9</v>
      </c>
      <c r="K163" s="31">
        <v>9</v>
      </c>
      <c r="L163" s="31">
        <v>9</v>
      </c>
      <c r="M163" s="31">
        <v>9</v>
      </c>
      <c r="N163" s="31">
        <v>2.3600000000000003</v>
      </c>
      <c r="O163" s="21">
        <v>6</v>
      </c>
      <c r="P163" s="55">
        <v>3264.8685034</v>
      </c>
      <c r="Q163" s="57">
        <v>4014.5592431</v>
      </c>
      <c r="R163" s="57">
        <v>6922.1431853000004</v>
      </c>
      <c r="S163" s="57">
        <v>8211.2437979000006</v>
      </c>
      <c r="T163" s="57">
        <v>7850.7399519999999</v>
      </c>
      <c r="U163" s="57">
        <v>9361.1630719999994</v>
      </c>
      <c r="V163" s="55">
        <v>6559.1037853684202</v>
      </c>
      <c r="W163" s="50">
        <v>1.1799859070448706</v>
      </c>
      <c r="X163" s="31">
        <v>2.433550022363475</v>
      </c>
      <c r="Y163" s="17">
        <v>29.622222222222224</v>
      </c>
      <c r="Z163" s="31">
        <v>10.685773734250002</v>
      </c>
      <c r="AA163" s="26">
        <v>32.1</v>
      </c>
      <c r="AD163" s="48"/>
      <c r="AE163" s="49">
        <v>1E-3</v>
      </c>
      <c r="AF163" s="55">
        <v>41500.444444444445</v>
      </c>
      <c r="AG163" s="55">
        <f t="shared" si="88"/>
        <v>41500444.444444448</v>
      </c>
      <c r="AH163" s="50">
        <v>1.8697660148508397</v>
      </c>
      <c r="AI163" s="39"/>
      <c r="AJ163" s="39">
        <v>2352.3891048241012</v>
      </c>
      <c r="AK163" s="39">
        <v>2323.7661089611092</v>
      </c>
      <c r="AL163" s="39">
        <v>2338.0776068926052</v>
      </c>
      <c r="AM163" s="40"/>
      <c r="AN163" s="40">
        <v>29.279128044859135</v>
      </c>
      <c r="AO163" s="41">
        <v>28.962541565042851</v>
      </c>
      <c r="AP163" s="39">
        <f>AVERAGE(AK163,AN163)</f>
        <v>1176.5226185029842</v>
      </c>
      <c r="AQ163" s="40"/>
      <c r="AR163" s="40">
        <v>2381.6682328689603</v>
      </c>
      <c r="AS163" s="41">
        <v>2352.7286505261523</v>
      </c>
      <c r="AT163" s="39">
        <f>AVERAGE(AO163,AR163)</f>
        <v>1205.3153872170017</v>
      </c>
      <c r="AU163" s="39">
        <v>2</v>
      </c>
      <c r="AV163" s="48">
        <v>9.0881784060500017</v>
      </c>
      <c r="AW163" s="55">
        <f>IF(AH163=0,1,0)</f>
        <v>0</v>
      </c>
      <c r="AX163" s="48">
        <v>9.0881784060500017</v>
      </c>
      <c r="AY163" s="48">
        <v>4.3024140384500011</v>
      </c>
      <c r="AZ163" s="48">
        <v>13.390592444500003</v>
      </c>
      <c r="BA163" s="56">
        <v>0.28761474731999997</v>
      </c>
      <c r="BB163" s="31">
        <f t="shared" si="99"/>
        <v>2.6138941358551513</v>
      </c>
      <c r="BC163" s="31">
        <f t="shared" si="99"/>
        <v>1.2374377265348178</v>
      </c>
      <c r="BD163" s="31">
        <f t="shared" si="99"/>
        <v>3.8513318623899693</v>
      </c>
      <c r="BE163" s="31">
        <v>3.8513318623899693</v>
      </c>
      <c r="BF163" s="49">
        <v>2.2282798999999999E-2</v>
      </c>
      <c r="BG163" s="49">
        <v>2.2282798999999999E-2</v>
      </c>
      <c r="BH163" s="49"/>
      <c r="BK163" s="16">
        <v>1</v>
      </c>
      <c r="BL163" s="50">
        <v>176.9</v>
      </c>
      <c r="BM163" s="16">
        <v>204.60000000000005</v>
      </c>
      <c r="BN163" s="50">
        <v>9.2180730052324389</v>
      </c>
      <c r="BO163" s="9">
        <v>0.51200000000000001</v>
      </c>
      <c r="BP163" s="9">
        <v>0.48599999999999999</v>
      </c>
      <c r="BQ163" s="53">
        <v>0.47821643699999999</v>
      </c>
      <c r="BR163" s="6">
        <v>49</v>
      </c>
      <c r="BS163" s="11">
        <v>50</v>
      </c>
      <c r="BT163" s="48">
        <v>50.933114003614321</v>
      </c>
      <c r="BU163" s="56">
        <v>1.0629999999999999</v>
      </c>
      <c r="BV163" s="16">
        <v>34</v>
      </c>
      <c r="BW163" s="16">
        <v>27</v>
      </c>
      <c r="BX163" s="16">
        <v>31</v>
      </c>
      <c r="BY163" s="16">
        <v>29</v>
      </c>
      <c r="BZ163" s="16">
        <v>23</v>
      </c>
      <c r="CA163" s="16">
        <v>26</v>
      </c>
      <c r="CB163" s="16">
        <v>24</v>
      </c>
      <c r="CC163" s="16">
        <v>20</v>
      </c>
      <c r="CD163" s="16">
        <v>22</v>
      </c>
      <c r="CE163" s="16">
        <v>20</v>
      </c>
      <c r="CF163" s="16">
        <v>16</v>
      </c>
      <c r="CG163" s="16">
        <v>18</v>
      </c>
      <c r="CH163" s="16">
        <v>15</v>
      </c>
      <c r="CI163" s="16">
        <v>11</v>
      </c>
      <c r="CJ163" s="16">
        <v>13</v>
      </c>
      <c r="CK163" s="49">
        <v>0.73333333333333328</v>
      </c>
      <c r="CL163" s="54">
        <v>0.88546928407102554</v>
      </c>
      <c r="CM163" s="56">
        <v>1.1058299897662482</v>
      </c>
      <c r="CN163" s="56">
        <v>1.0238117906949047</v>
      </c>
      <c r="CO163" s="6">
        <v>24</v>
      </c>
      <c r="CP163" s="14">
        <v>24</v>
      </c>
      <c r="CQ163" s="14">
        <v>27</v>
      </c>
      <c r="CR163" s="4">
        <v>31.2</v>
      </c>
      <c r="CS163" s="7">
        <v>70</v>
      </c>
      <c r="CT163" s="6">
        <v>94</v>
      </c>
      <c r="CU163" s="6">
        <v>99</v>
      </c>
      <c r="CV163" s="9">
        <v>0.98201317031746405</v>
      </c>
      <c r="CW163" s="13">
        <v>83.8</v>
      </c>
      <c r="CX163" s="13">
        <v>90.52</v>
      </c>
      <c r="CY163" s="9">
        <v>0.92576226248342908</v>
      </c>
      <c r="CZ163" s="34">
        <v>0</v>
      </c>
      <c r="DA163" s="9">
        <v>0.108</v>
      </c>
      <c r="DB163" s="13">
        <v>9.77</v>
      </c>
      <c r="DC163" s="13">
        <v>55.331910000000001</v>
      </c>
      <c r="DD163" s="13">
        <v>70.652150000000006</v>
      </c>
      <c r="DE163" s="9">
        <v>0.78315960660786677</v>
      </c>
      <c r="DF163" s="16">
        <v>0</v>
      </c>
      <c r="DG163" s="16">
        <v>0</v>
      </c>
      <c r="DH163" s="16">
        <v>0</v>
      </c>
      <c r="DI163" s="16">
        <v>0</v>
      </c>
      <c r="DJ163" s="16">
        <v>1</v>
      </c>
      <c r="DK163" s="16">
        <v>0</v>
      </c>
      <c r="DL163" s="16">
        <v>0</v>
      </c>
      <c r="DM163" s="16">
        <v>0</v>
      </c>
      <c r="DN163" s="16">
        <v>0</v>
      </c>
      <c r="DO163" s="16">
        <v>0</v>
      </c>
      <c r="DP163" s="16">
        <v>0</v>
      </c>
      <c r="DQ163" s="16">
        <v>0</v>
      </c>
      <c r="DR163" s="16">
        <v>0</v>
      </c>
      <c r="DS163" s="16">
        <v>1</v>
      </c>
      <c r="DT163" s="16">
        <v>1</v>
      </c>
      <c r="DU163" s="16">
        <v>1</v>
      </c>
      <c r="DV163" s="16">
        <v>0</v>
      </c>
      <c r="DW163" s="16">
        <v>0</v>
      </c>
      <c r="DX163" s="16">
        <v>0</v>
      </c>
      <c r="DY163" s="16">
        <v>0</v>
      </c>
      <c r="DZ163" s="3" t="s">
        <v>422</v>
      </c>
      <c r="EA163" s="3" t="s">
        <v>36</v>
      </c>
      <c r="EB163" s="50">
        <v>22.195528271891892</v>
      </c>
      <c r="EC163" s="55">
        <v>22195528.271891892</v>
      </c>
      <c r="ED163" s="55">
        <v>21634350</v>
      </c>
      <c r="EE163" s="57">
        <v>11095216.83642702</v>
      </c>
      <c r="EF163" s="57">
        <v>10539133.16357298</v>
      </c>
      <c r="EG163" s="55">
        <v>11239199.816034483</v>
      </c>
      <c r="EH163" s="21">
        <v>133500</v>
      </c>
      <c r="EI163" s="57">
        <v>69553.5</v>
      </c>
      <c r="EJ163" s="57">
        <v>63946.5</v>
      </c>
      <c r="EK163" s="59">
        <v>0.6</v>
      </c>
      <c r="EL163" s="60">
        <v>0.52100000000000002</v>
      </c>
      <c r="EM163" s="56">
        <v>0.47899999999999998</v>
      </c>
      <c r="EN163" s="30">
        <f t="shared" si="100"/>
        <v>0.31259999999999999</v>
      </c>
      <c r="EO163" s="30">
        <f t="shared" si="101"/>
        <v>0.28739999999999999</v>
      </c>
      <c r="EP163" s="57">
        <f t="shared" si="102"/>
        <v>11025663.33642702</v>
      </c>
      <c r="EQ163" s="57">
        <f t="shared" si="102"/>
        <v>10475186.66357298</v>
      </c>
      <c r="ER163" s="56">
        <f>EP163/EQ163</f>
        <v>1.0525505359029352</v>
      </c>
      <c r="ES163" s="31">
        <v>99</v>
      </c>
      <c r="ET163" s="31">
        <v>0</v>
      </c>
      <c r="EU163" s="18">
        <v>0.3</v>
      </c>
      <c r="EV163" s="55">
        <v>0</v>
      </c>
      <c r="EW163" s="55">
        <v>0</v>
      </c>
      <c r="EX163" s="55">
        <v>0</v>
      </c>
      <c r="EY163" s="55">
        <v>0</v>
      </c>
      <c r="EZ163" s="31">
        <v>0</v>
      </c>
      <c r="FA163" s="31">
        <v>0</v>
      </c>
      <c r="FB163" s="31">
        <v>0</v>
      </c>
      <c r="FC163" s="31">
        <v>0</v>
      </c>
      <c r="FD163" s="31">
        <v>0</v>
      </c>
      <c r="FE163" s="61">
        <v>0.20799999999999996</v>
      </c>
      <c r="FF163" s="16">
        <v>1</v>
      </c>
      <c r="FG163" s="16">
        <v>1000</v>
      </c>
      <c r="FH163" s="50">
        <v>45.054120260178088</v>
      </c>
      <c r="FI163" s="48">
        <f t="shared" si="87"/>
        <v>3.8078644395875472</v>
      </c>
      <c r="FJ163" s="27">
        <v>0.2708940303150435</v>
      </c>
      <c r="FK163" s="27">
        <v>0.27724525482754858</v>
      </c>
      <c r="FL163" s="31">
        <v>8</v>
      </c>
      <c r="FM163" s="30">
        <v>1.625</v>
      </c>
      <c r="FN163" s="30">
        <v>0.875</v>
      </c>
      <c r="FO163" s="31">
        <v>13</v>
      </c>
      <c r="FP163" s="31">
        <v>7</v>
      </c>
      <c r="FQ163" s="48">
        <v>-0.42276758275175463</v>
      </c>
      <c r="FR163" s="48">
        <v>-0.13434826471728772</v>
      </c>
      <c r="FS163" s="48">
        <v>-0.22837968971242389</v>
      </c>
      <c r="FT163" s="48">
        <v>-0.17903696777803482</v>
      </c>
      <c r="FU163" s="48">
        <v>-0.13745745002639048</v>
      </c>
      <c r="FV163" s="31">
        <v>2.6546154337499996</v>
      </c>
      <c r="FW163" s="30">
        <v>1.8772431822105264</v>
      </c>
      <c r="FX163" s="31">
        <v>11.400101122799999</v>
      </c>
      <c r="FY163" s="31">
        <v>12.800586822857143</v>
      </c>
      <c r="FZ163" s="31">
        <v>12.800586822857143</v>
      </c>
      <c r="GA163" s="31">
        <v>5.2829356089999999</v>
      </c>
      <c r="GB163" s="31">
        <v>2.0602545146666666</v>
      </c>
      <c r="GC163" s="31">
        <v>32.429039413333335</v>
      </c>
      <c r="GD163" s="31">
        <v>13.845871972666666</v>
      </c>
      <c r="GE163" s="31">
        <v>46.274911385999999</v>
      </c>
      <c r="GF163" s="31">
        <v>5.9234602091651363</v>
      </c>
      <c r="GG163" s="31">
        <v>72.104390240000001</v>
      </c>
      <c r="GH163" s="21">
        <v>15.5</v>
      </c>
      <c r="GI163" s="44">
        <v>-0.10111446275824668</v>
      </c>
    </row>
    <row r="164" spans="1:191" ht="14" customHeight="1" x14ac:dyDescent="0.15">
      <c r="A164" s="16" t="s">
        <v>654</v>
      </c>
      <c r="B164" s="21" t="s">
        <v>865</v>
      </c>
      <c r="C164" s="33">
        <v>4.5</v>
      </c>
      <c r="D164" s="20">
        <v>5.5</v>
      </c>
      <c r="E164" s="20">
        <v>5.5</v>
      </c>
      <c r="F164" s="20">
        <v>5.5</v>
      </c>
      <c r="G164" s="20">
        <v>5.5</v>
      </c>
      <c r="H164" s="31">
        <v>4.4444444444444446</v>
      </c>
      <c r="I164" s="31">
        <v>4.4444444444444446</v>
      </c>
      <c r="J164" s="31">
        <v>4.8</v>
      </c>
      <c r="K164" s="31">
        <v>4</v>
      </c>
      <c r="L164" s="31">
        <v>4</v>
      </c>
      <c r="M164" s="31">
        <v>4</v>
      </c>
      <c r="N164" s="31">
        <v>3</v>
      </c>
      <c r="O164" s="21">
        <v>5</v>
      </c>
      <c r="P164" s="55"/>
      <c r="Q164" s="57"/>
      <c r="R164" s="57">
        <v>13068.350068</v>
      </c>
      <c r="S164" s="57">
        <v>11599.517833</v>
      </c>
      <c r="T164" s="57">
        <v>12629.599389999999</v>
      </c>
      <c r="U164" s="57">
        <v>11861.381359999999</v>
      </c>
      <c r="V164" s="55">
        <v>9854.1919652111101</v>
      </c>
      <c r="W164" s="50">
        <v>-0.41749510902911863</v>
      </c>
      <c r="X164" s="31"/>
      <c r="Y164" s="17">
        <v>29.462499999999999</v>
      </c>
      <c r="Z164" s="31">
        <v>16.674166483333334</v>
      </c>
      <c r="AA164" s="26">
        <v>43.7</v>
      </c>
      <c r="AD164" s="48"/>
      <c r="AE164" s="49">
        <v>1E-3</v>
      </c>
      <c r="AF164" s="55">
        <v>1069442.388888889</v>
      </c>
      <c r="AG164" s="55">
        <f t="shared" si="88"/>
        <v>1069442388.888889</v>
      </c>
      <c r="AH164" s="50">
        <v>7.4849514044328416</v>
      </c>
      <c r="AI164" s="39"/>
      <c r="AJ164" s="39">
        <v>13993.753486084026</v>
      </c>
      <c r="AK164" s="39">
        <v>23861.213315370424</v>
      </c>
      <c r="AL164" s="39">
        <v>18927.483400727226</v>
      </c>
      <c r="AM164" s="40"/>
      <c r="AN164" s="40">
        <v>149.26230749925176</v>
      </c>
      <c r="AO164" s="41">
        <v>376.58216353760525</v>
      </c>
      <c r="AP164" s="39">
        <f>AVERAGE(AK164,AN164)</f>
        <v>12005.237811434838</v>
      </c>
      <c r="AQ164" s="40"/>
      <c r="AR164" s="40">
        <v>14143.015793583278</v>
      </c>
      <c r="AS164" s="41">
        <v>24237.795478908029</v>
      </c>
      <c r="AT164" s="39">
        <f>AVERAGE(AO164,AR164)</f>
        <v>7259.7989785604414</v>
      </c>
      <c r="AU164" s="39">
        <v>2</v>
      </c>
      <c r="AV164" s="48">
        <v>51.655258210769247</v>
      </c>
      <c r="AW164" s="55">
        <f>IF(AH164=0,1,0)</f>
        <v>0</v>
      </c>
      <c r="AX164" s="48">
        <v>51.655258210769247</v>
      </c>
      <c r="AY164" s="48">
        <v>9.0344853851538485</v>
      </c>
      <c r="AZ164" s="48">
        <v>60.689743595923098</v>
      </c>
      <c r="BA164" s="56">
        <v>0.32383340544761902</v>
      </c>
      <c r="BB164" s="31">
        <f t="shared" si="99"/>
        <v>16.727698175669488</v>
      </c>
      <c r="BC164" s="31">
        <f t="shared" si="99"/>
        <v>2.9256681687411148</v>
      </c>
      <c r="BD164" s="31">
        <f t="shared" si="99"/>
        <v>19.653366344410603</v>
      </c>
      <c r="BE164" s="31">
        <v>19.653366344410603</v>
      </c>
      <c r="BF164" s="49">
        <v>0.18665158200000001</v>
      </c>
      <c r="BG164" s="49">
        <v>0.18665158200000001</v>
      </c>
      <c r="BH164" s="49"/>
      <c r="BK164" s="16">
        <v>1</v>
      </c>
      <c r="BL164" s="50">
        <v>964.6</v>
      </c>
      <c r="BM164" s="16">
        <v>1119.4999999999998</v>
      </c>
      <c r="BN164" s="50">
        <v>7.835301073083941</v>
      </c>
      <c r="BO164" s="9">
        <v>0.55600000000000005</v>
      </c>
      <c r="BP164" s="9">
        <v>0.46500000000000002</v>
      </c>
      <c r="BQ164" s="53">
        <v>0.44186023099999999</v>
      </c>
      <c r="BR164" s="6">
        <v>41</v>
      </c>
      <c r="BS164" s="11">
        <v>65</v>
      </c>
      <c r="BT164" s="48">
        <v>53.902361808350641</v>
      </c>
      <c r="BU164" s="56">
        <v>1.0589999999999999</v>
      </c>
      <c r="BV164" s="16">
        <v>24</v>
      </c>
      <c r="BW164" s="16">
        <v>18</v>
      </c>
      <c r="BX164" s="16">
        <v>21</v>
      </c>
      <c r="BY164" s="16">
        <v>25</v>
      </c>
      <c r="BZ164" s="16">
        <v>19</v>
      </c>
      <c r="CA164" s="16">
        <v>22</v>
      </c>
      <c r="CB164" s="16">
        <v>22</v>
      </c>
      <c r="CC164" s="16">
        <v>17</v>
      </c>
      <c r="CD164" s="16">
        <v>20</v>
      </c>
      <c r="CE164" s="16">
        <v>16</v>
      </c>
      <c r="CF164" s="16">
        <v>12</v>
      </c>
      <c r="CG164" s="16">
        <v>14</v>
      </c>
      <c r="CH164" s="16">
        <v>12</v>
      </c>
      <c r="CI164" s="16">
        <v>10</v>
      </c>
      <c r="CJ164" s="16">
        <v>11</v>
      </c>
      <c r="CK164" s="49">
        <v>0.83333333333333337</v>
      </c>
      <c r="CL164" s="54">
        <v>0.92662840802912694</v>
      </c>
      <c r="CM164" s="56">
        <v>1.2195767689009043</v>
      </c>
      <c r="CN164" s="56">
        <v>1.0485990931509532</v>
      </c>
      <c r="CO164" s="6">
        <v>28</v>
      </c>
      <c r="CP164" s="14">
        <v>28</v>
      </c>
      <c r="CQ164" s="14">
        <v>39</v>
      </c>
      <c r="CR164" s="4">
        <v>25.1</v>
      </c>
      <c r="CS164" s="7"/>
      <c r="CT164" s="6"/>
      <c r="CU164" s="6">
        <v>100</v>
      </c>
      <c r="CV164" s="9">
        <v>0.99615975732506246</v>
      </c>
      <c r="CW164" s="13">
        <v>90.6</v>
      </c>
      <c r="CX164" s="13">
        <v>71.34</v>
      </c>
      <c r="CY164" s="9">
        <v>1.2699747687132041</v>
      </c>
      <c r="CZ164" s="34">
        <v>10</v>
      </c>
      <c r="DA164" s="9">
        <v>0.13</v>
      </c>
      <c r="DB164" s="13">
        <v>11.47</v>
      </c>
      <c r="DC164" s="13">
        <v>68.73133</v>
      </c>
      <c r="DD164" s="13">
        <v>76.269229999999993</v>
      </c>
      <c r="DE164" s="9">
        <v>0.90116722038494435</v>
      </c>
      <c r="DF164" s="16">
        <v>0</v>
      </c>
      <c r="DG164" s="16">
        <v>0</v>
      </c>
      <c r="DH164" s="16">
        <v>0</v>
      </c>
      <c r="DI164" s="16">
        <v>0</v>
      </c>
      <c r="DJ164" s="16">
        <v>0</v>
      </c>
      <c r="DK164" s="16">
        <v>0</v>
      </c>
      <c r="DL164" s="16">
        <v>1</v>
      </c>
      <c r="DM164" s="16">
        <v>0</v>
      </c>
      <c r="DN164" s="16">
        <v>0</v>
      </c>
      <c r="DO164" s="16">
        <v>0</v>
      </c>
      <c r="DP164" s="16">
        <v>0</v>
      </c>
      <c r="DQ164" s="16">
        <v>0</v>
      </c>
      <c r="DR164" s="16">
        <v>0</v>
      </c>
      <c r="DS164" s="16">
        <v>1</v>
      </c>
      <c r="DT164" s="16">
        <v>0</v>
      </c>
      <c r="DU164" s="16">
        <v>1</v>
      </c>
      <c r="DV164" s="16">
        <v>0</v>
      </c>
      <c r="DW164" s="16">
        <v>0</v>
      </c>
      <c r="DX164" s="16">
        <v>0</v>
      </c>
      <c r="DY164" s="16">
        <v>0</v>
      </c>
      <c r="DZ164" s="3" t="s">
        <v>422</v>
      </c>
      <c r="EA164" s="3" t="s">
        <v>37</v>
      </c>
      <c r="EB164" s="50">
        <v>142.87900229459459</v>
      </c>
      <c r="EC164" s="55">
        <v>142879002.29459459</v>
      </c>
      <c r="ED164" s="55">
        <v>143150000</v>
      </c>
      <c r="EE164" s="57">
        <v>76759424.32689999</v>
      </c>
      <c r="EF164" s="57">
        <v>66390575.673100002</v>
      </c>
      <c r="EG164" s="55">
        <v>74938739.654482752</v>
      </c>
      <c r="EH164" s="21">
        <v>12079600</v>
      </c>
      <c r="EI164" s="57">
        <v>6982008.7999999998</v>
      </c>
      <c r="EJ164" s="57">
        <v>5097591.2</v>
      </c>
      <c r="EK164" s="59">
        <v>8.4</v>
      </c>
      <c r="EL164" s="60">
        <v>0.57799999999999996</v>
      </c>
      <c r="EM164" s="56">
        <v>0.42200000000000004</v>
      </c>
      <c r="EN164" s="30">
        <f t="shared" si="100"/>
        <v>4.8552</v>
      </c>
      <c r="EO164" s="30">
        <f t="shared" si="101"/>
        <v>3.5448000000000004</v>
      </c>
      <c r="EP164" s="57">
        <f t="shared" si="102"/>
        <v>69777415.526899993</v>
      </c>
      <c r="EQ164" s="57">
        <f t="shared" si="102"/>
        <v>61292984.473099999</v>
      </c>
      <c r="ER164" s="56">
        <f>EP164/EQ164</f>
        <v>1.1384241789943121</v>
      </c>
      <c r="ES164" s="31">
        <v>19</v>
      </c>
      <c r="ET164" s="31">
        <v>12.5</v>
      </c>
      <c r="EU164" s="18">
        <v>11.7</v>
      </c>
      <c r="EV164" s="55">
        <v>0</v>
      </c>
      <c r="EW164" s="55">
        <v>0</v>
      </c>
      <c r="EX164" s="55">
        <v>0</v>
      </c>
      <c r="EY164" s="55">
        <v>0</v>
      </c>
      <c r="EZ164" s="31">
        <v>0</v>
      </c>
      <c r="FA164" s="31">
        <v>0</v>
      </c>
      <c r="FB164" s="31">
        <v>0</v>
      </c>
      <c r="FC164" s="31">
        <v>0</v>
      </c>
      <c r="FD164" s="31">
        <v>0</v>
      </c>
      <c r="FE164" s="61">
        <v>0.33300000000000002</v>
      </c>
      <c r="FF164" s="16">
        <v>5</v>
      </c>
      <c r="FG164" s="16">
        <v>128850</v>
      </c>
      <c r="FH164" s="50">
        <v>901.81200827768282</v>
      </c>
      <c r="FI164" s="48">
        <f t="shared" si="87"/>
        <v>6.8044060817972891</v>
      </c>
      <c r="FJ164" s="27">
        <v>-0.78909413657233107</v>
      </c>
      <c r="FK164" s="27">
        <v>-0.75928258422016282</v>
      </c>
      <c r="FL164" s="31">
        <v>26</v>
      </c>
      <c r="FM164" s="30">
        <v>1.6153846153846154</v>
      </c>
      <c r="FN164" s="30">
        <v>0.84615384615384615</v>
      </c>
      <c r="FO164" s="31">
        <v>42</v>
      </c>
      <c r="FP164" s="31">
        <v>22</v>
      </c>
      <c r="FQ164" s="48">
        <v>-1.0237102560094553</v>
      </c>
      <c r="FR164" s="48">
        <v>-2.0832368266774814</v>
      </c>
      <c r="FS164" s="48">
        <v>-2.3778560623371927</v>
      </c>
      <c r="FT164" s="48">
        <v>-1.9478159166055597</v>
      </c>
      <c r="FU164" s="48">
        <v>-1.6383803291699703</v>
      </c>
      <c r="FV164" s="31">
        <v>4.9633205870526318</v>
      </c>
      <c r="FW164" s="30">
        <v>2.0973490168235296</v>
      </c>
      <c r="FX164" s="31">
        <v>17.8332161025</v>
      </c>
      <c r="FY164" s="31">
        <v>14.834722530000001</v>
      </c>
      <c r="FZ164" s="31">
        <v>14.834722530000001</v>
      </c>
      <c r="GA164" s="31">
        <v>28.936222032</v>
      </c>
      <c r="GB164" s="31">
        <v>19.570569551999998</v>
      </c>
      <c r="GC164" s="31">
        <v>24.365219855000003</v>
      </c>
      <c r="GD164" s="31">
        <v>5.2393037124999999</v>
      </c>
      <c r="GE164" s="31">
        <v>29.604523567500003</v>
      </c>
      <c r="GF164" s="31">
        <v>4.3917489275670825</v>
      </c>
      <c r="GG164" s="31">
        <v>65.47</v>
      </c>
      <c r="GH164" s="21">
        <v>14.8</v>
      </c>
      <c r="GI164" s="44">
        <v>-0.91782899221386693</v>
      </c>
    </row>
    <row r="165" spans="1:191" ht="14" customHeight="1" x14ac:dyDescent="0.15">
      <c r="A165" s="16" t="s">
        <v>637</v>
      </c>
      <c r="B165" s="21" t="s">
        <v>866</v>
      </c>
      <c r="C165" s="33">
        <v>6.0270270270270272</v>
      </c>
      <c r="D165" s="20">
        <v>5.5</v>
      </c>
      <c r="E165" s="20">
        <v>5.5</v>
      </c>
      <c r="F165" s="20">
        <v>5.5</v>
      </c>
      <c r="G165" s="20">
        <v>5.5</v>
      </c>
      <c r="H165" s="31">
        <v>-5.7750000000000004</v>
      </c>
      <c r="I165" s="31">
        <v>-5.8157894736842106</v>
      </c>
      <c r="J165" s="31">
        <v>-3</v>
      </c>
      <c r="K165" s="31">
        <v>-3</v>
      </c>
      <c r="L165" s="31">
        <v>-3</v>
      </c>
      <c r="M165" s="31">
        <v>-3</v>
      </c>
      <c r="N165" s="31">
        <v>4.5500000000000007</v>
      </c>
      <c r="O165" s="21">
        <v>0</v>
      </c>
      <c r="P165" s="55">
        <v>1185.3038939999999</v>
      </c>
      <c r="Q165" s="57">
        <v>1183.6208328</v>
      </c>
      <c r="R165" s="57">
        <v>1127.8809213</v>
      </c>
      <c r="S165" s="57">
        <v>1115.7169018</v>
      </c>
      <c r="T165" s="57">
        <v>708.83963259999996</v>
      </c>
      <c r="U165" s="57">
        <v>796.15994269999999</v>
      </c>
      <c r="V165" s="55">
        <v>1079.3116792149997</v>
      </c>
      <c r="W165" s="50">
        <v>0.77747869747010256</v>
      </c>
      <c r="X165" s="31">
        <v>-0.11855552464346406</v>
      </c>
      <c r="Y165" s="17"/>
      <c r="Z165" s="31"/>
      <c r="AA165" s="26">
        <v>46.7</v>
      </c>
      <c r="AB165" s="49">
        <v>0.20834730400000001</v>
      </c>
      <c r="AC165" s="49">
        <v>0.20834730400000001</v>
      </c>
      <c r="AD165" s="48">
        <v>19.082104895756757</v>
      </c>
      <c r="AE165" s="48">
        <v>19.082104895756757</v>
      </c>
      <c r="AG165" s="55">
        <f t="shared" si="88"/>
        <v>0</v>
      </c>
      <c r="AH165" s="50">
        <v>0</v>
      </c>
      <c r="AI165" s="39">
        <v>0.16291035979829083</v>
      </c>
      <c r="AJ165" s="39">
        <v>0.14856348097876887</v>
      </c>
      <c r="AK165" s="39">
        <v>0.35933337120656289</v>
      </c>
      <c r="AL165" s="39">
        <v>0.22360240399454087</v>
      </c>
      <c r="AM165" s="40">
        <v>0.53686901171801082</v>
      </c>
      <c r="AN165" s="40">
        <v>1.7088385107465966E-3</v>
      </c>
      <c r="AO165" s="41">
        <v>2.8841330173716581E-2</v>
      </c>
      <c r="AP165" s="39">
        <f>AVERAGE(AV165,AK165,AN165)</f>
        <v>0.35847436583910325</v>
      </c>
      <c r="AQ165" s="40">
        <v>0.69977937151630165</v>
      </c>
      <c r="AR165" s="40">
        <v>0.15027231948951547</v>
      </c>
      <c r="AS165" s="41">
        <v>0.38817470138027949</v>
      </c>
      <c r="AT165" s="39">
        <f>AVERAGE(AI165,AO165,AR165)</f>
        <v>0.11400800315384096</v>
      </c>
      <c r="AU165" s="39">
        <v>3</v>
      </c>
      <c r="AV165" s="48">
        <v>0.7143808878000002</v>
      </c>
      <c r="AW165" s="55">
        <f>IF(AH165=0,1,0)</f>
        <v>1</v>
      </c>
      <c r="AX165" s="48">
        <v>0</v>
      </c>
      <c r="AY165" s="48">
        <v>25.65296445225</v>
      </c>
      <c r="AZ165" s="48">
        <v>25.65296445225</v>
      </c>
      <c r="BA165" s="56">
        <v>9.6766673272368445E-2</v>
      </c>
      <c r="BB165" s="31">
        <f t="shared" si="99"/>
        <v>0</v>
      </c>
      <c r="BC165" s="31">
        <f t="shared" si="99"/>
        <v>2.4823520296185579</v>
      </c>
      <c r="BD165" s="31">
        <f t="shared" si="99"/>
        <v>2.4823520296185579</v>
      </c>
      <c r="BE165" s="31">
        <v>21.564456925375314</v>
      </c>
      <c r="BF165" s="49">
        <v>0</v>
      </c>
      <c r="BG165" s="49">
        <v>9.9999999999999995E-7</v>
      </c>
      <c r="BH165" s="49">
        <v>0.1137</v>
      </c>
      <c r="BI165" s="49">
        <v>0.20834730400000001</v>
      </c>
      <c r="BJ165" s="49">
        <v>0.20834730400000001</v>
      </c>
      <c r="BK165" s="16">
        <v>0</v>
      </c>
      <c r="BL165" s="50">
        <v>89.9</v>
      </c>
      <c r="BM165" s="16">
        <v>120.80000000000003</v>
      </c>
      <c r="BN165" s="50">
        <v>18.608388781233224</v>
      </c>
      <c r="BO165" s="9"/>
      <c r="BP165" s="9">
        <v>0.60499999999999998</v>
      </c>
      <c r="BQ165" s="53">
        <v>0.63768057600000005</v>
      </c>
      <c r="BR165" s="6">
        <v>83</v>
      </c>
      <c r="BS165" s="11">
        <v>152</v>
      </c>
      <c r="BT165" s="48">
        <v>51.404036746823785</v>
      </c>
      <c r="BU165" s="56">
        <v>1.01</v>
      </c>
      <c r="BV165" s="16">
        <v>188</v>
      </c>
      <c r="BW165" s="16">
        <v>159</v>
      </c>
      <c r="BX165" s="16">
        <v>174</v>
      </c>
      <c r="BY165" s="16">
        <v>244</v>
      </c>
      <c r="BZ165" s="16">
        <v>205</v>
      </c>
      <c r="CA165" s="16">
        <v>225</v>
      </c>
      <c r="CB165" s="16">
        <v>202</v>
      </c>
      <c r="CC165" s="16">
        <v>170</v>
      </c>
      <c r="CD165" s="16">
        <v>186</v>
      </c>
      <c r="CE165" s="16">
        <v>148</v>
      </c>
      <c r="CF165" s="16">
        <v>125</v>
      </c>
      <c r="CG165" s="16">
        <v>136</v>
      </c>
      <c r="CH165" s="16">
        <v>122</v>
      </c>
      <c r="CI165" s="16">
        <v>103</v>
      </c>
      <c r="CJ165" s="16">
        <v>112</v>
      </c>
      <c r="CK165" s="49">
        <v>0.84426229508196726</v>
      </c>
      <c r="CL165" s="54">
        <v>0.96476034244495679</v>
      </c>
      <c r="CM165" s="56">
        <v>1.0760537844857707</v>
      </c>
      <c r="CN165" s="56">
        <v>1.0192678493055005</v>
      </c>
      <c r="CO165" s="6">
        <v>1300</v>
      </c>
      <c r="CP165" s="14">
        <v>1300</v>
      </c>
      <c r="CQ165" s="14">
        <v>540</v>
      </c>
      <c r="CR165" s="4">
        <v>36.700000000000003</v>
      </c>
      <c r="CS165" s="7">
        <v>36.4</v>
      </c>
      <c r="CT165" s="6">
        <v>96</v>
      </c>
      <c r="CU165" s="6">
        <v>52</v>
      </c>
      <c r="CV165" s="9">
        <v>0.86065277216773628</v>
      </c>
      <c r="CW165" s="13">
        <v>7.4</v>
      </c>
      <c r="CX165" s="13">
        <v>8.0399999999999991</v>
      </c>
      <c r="CY165" s="9">
        <v>0.9203980099502489</v>
      </c>
      <c r="CZ165" s="34">
        <v>17</v>
      </c>
      <c r="DA165" s="9">
        <v>1</v>
      </c>
      <c r="DB165" s="13">
        <v>50.94</v>
      </c>
      <c r="DC165" s="13">
        <v>87.936899999999994</v>
      </c>
      <c r="DD165" s="13">
        <v>85.88288</v>
      </c>
      <c r="DE165" s="9">
        <v>1.0239165244574937</v>
      </c>
      <c r="DF165" s="16">
        <v>0</v>
      </c>
      <c r="DG165" s="16">
        <v>0</v>
      </c>
      <c r="DH165" s="16">
        <v>0</v>
      </c>
      <c r="DI165" s="16">
        <v>0</v>
      </c>
      <c r="DJ165" s="16">
        <v>0</v>
      </c>
      <c r="DK165" s="16">
        <v>0</v>
      </c>
      <c r="DL165" s="16">
        <v>0</v>
      </c>
      <c r="DM165" s="16">
        <v>0</v>
      </c>
      <c r="DN165" s="16">
        <v>0</v>
      </c>
      <c r="DO165" s="16">
        <v>0</v>
      </c>
      <c r="DP165" s="16">
        <v>0</v>
      </c>
      <c r="DQ165" s="16">
        <v>1</v>
      </c>
      <c r="DR165" s="16">
        <v>0</v>
      </c>
      <c r="DS165" s="16">
        <v>0</v>
      </c>
      <c r="DT165" s="16">
        <v>0</v>
      </c>
      <c r="DU165" s="16">
        <v>0</v>
      </c>
      <c r="DV165" s="16">
        <v>0</v>
      </c>
      <c r="DW165" s="16">
        <v>0</v>
      </c>
      <c r="DX165" s="16">
        <v>0</v>
      </c>
      <c r="DY165" s="16">
        <v>0</v>
      </c>
      <c r="DZ165" s="3" t="s">
        <v>400</v>
      </c>
      <c r="EA165" s="3" t="s">
        <v>400</v>
      </c>
      <c r="EB165" s="50">
        <v>6.4916958378378373</v>
      </c>
      <c r="EC165" s="55">
        <v>6491695.8378378376</v>
      </c>
      <c r="ED165" s="55">
        <v>8992140</v>
      </c>
      <c r="EE165" s="57">
        <v>4650619.0000273678</v>
      </c>
      <c r="EF165" s="57">
        <v>4341520.9999726322</v>
      </c>
      <c r="EG165" s="55">
        <v>3268687.8469310347</v>
      </c>
      <c r="EH165" s="21">
        <v>435700</v>
      </c>
      <c r="EI165" s="57">
        <v>234842.30000000002</v>
      </c>
      <c r="EJ165" s="57">
        <v>200857.7</v>
      </c>
      <c r="EK165" s="59">
        <v>4.8</v>
      </c>
      <c r="EL165" s="60">
        <v>0.53900000000000003</v>
      </c>
      <c r="EM165" s="56">
        <v>0.46100000000000002</v>
      </c>
      <c r="EN165" s="30">
        <f t="shared" si="100"/>
        <v>2.5872000000000002</v>
      </c>
      <c r="EO165" s="30">
        <f t="shared" si="101"/>
        <v>2.2128000000000001</v>
      </c>
      <c r="EP165" s="57">
        <f t="shared" si="102"/>
        <v>4415776.700027368</v>
      </c>
      <c r="EQ165" s="57">
        <f t="shared" si="102"/>
        <v>4140663.299972632</v>
      </c>
      <c r="ER165" s="56">
        <f>EP165/EQ165</f>
        <v>1.0664418669483593</v>
      </c>
      <c r="ES165" s="31">
        <v>93.6</v>
      </c>
      <c r="ET165" s="31">
        <v>4.5999999999999996</v>
      </c>
      <c r="EU165" s="18">
        <v>1.8</v>
      </c>
      <c r="EV165" s="55">
        <v>0</v>
      </c>
      <c r="EW165" s="55">
        <v>0</v>
      </c>
      <c r="EX165" s="55">
        <v>0</v>
      </c>
      <c r="EY165" s="55">
        <v>0</v>
      </c>
      <c r="EZ165" s="31">
        <v>0</v>
      </c>
      <c r="FA165" s="31">
        <v>0</v>
      </c>
      <c r="FB165" s="31">
        <v>0</v>
      </c>
      <c r="FC165" s="31">
        <v>0.1</v>
      </c>
      <c r="FD165" s="31">
        <v>1.7000000000000002</v>
      </c>
      <c r="FE165" s="61">
        <v>0.26</v>
      </c>
      <c r="FF165" s="16">
        <v>5</v>
      </c>
      <c r="FG165" s="16">
        <v>536000</v>
      </c>
      <c r="FH165" s="50">
        <v>82567.023069048068</v>
      </c>
      <c r="FI165" s="48">
        <f t="shared" si="87"/>
        <v>11.321365643340776</v>
      </c>
      <c r="FJ165" s="27">
        <v>-1.6783122192490463</v>
      </c>
      <c r="FK165" s="27">
        <v>-1.1272012340021478</v>
      </c>
      <c r="FL165" s="31">
        <v>12</v>
      </c>
      <c r="FM165" s="30">
        <v>1.5833333333333333</v>
      </c>
      <c r="FN165" s="30">
        <v>0.91666666666666663</v>
      </c>
      <c r="FO165" s="31">
        <v>19</v>
      </c>
      <c r="FP165" s="31">
        <v>11</v>
      </c>
      <c r="FQ165" s="48">
        <v>-1.9295657647983027</v>
      </c>
      <c r="FR165" s="48">
        <v>-0.56743461181955301</v>
      </c>
      <c r="FS165" s="48">
        <v>-0.67309893922099673</v>
      </c>
      <c r="FT165" s="48">
        <v>-0.65071135413204151</v>
      </c>
      <c r="FU165" s="48">
        <v>-0.98960238079460827</v>
      </c>
      <c r="FV165" s="31">
        <v>3.3935407706999987</v>
      </c>
      <c r="FW165" s="30">
        <v>1.3950549692222221</v>
      </c>
      <c r="FX165" s="31">
        <v>11.536860862400001</v>
      </c>
      <c r="FY165" s="31"/>
      <c r="FZ165" s="31">
        <v>9.0307096550000008</v>
      </c>
      <c r="GA165" s="31">
        <v>6.0941858670000002</v>
      </c>
      <c r="GB165" s="31">
        <v>21.297423113333334</v>
      </c>
      <c r="GC165" s="31">
        <v>25.245978600000001</v>
      </c>
      <c r="GD165" s="31">
        <v>11.465793421333332</v>
      </c>
      <c r="GE165" s="31">
        <v>36.711772021333331</v>
      </c>
      <c r="GF165" s="31">
        <v>3.3153335404521385</v>
      </c>
      <c r="GG165" s="31">
        <v>48.320170730000001</v>
      </c>
      <c r="GH165" s="21">
        <v>85.4</v>
      </c>
      <c r="GI165" s="44">
        <v>-0.16422300049856278</v>
      </c>
    </row>
    <row r="166" spans="1:191" ht="14" customHeight="1" x14ac:dyDescent="0.15">
      <c r="A166" s="16" t="s">
        <v>651</v>
      </c>
      <c r="B166" s="21" t="s">
        <v>867</v>
      </c>
      <c r="C166" s="33">
        <v>2.5540540540540539</v>
      </c>
      <c r="D166" s="20">
        <v>2</v>
      </c>
      <c r="E166" s="20">
        <v>2</v>
      </c>
      <c r="F166" s="20">
        <v>2</v>
      </c>
      <c r="G166" s="20">
        <v>2</v>
      </c>
      <c r="H166" s="31"/>
      <c r="I166" s="31"/>
      <c r="J166" s="31"/>
      <c r="K166" s="31"/>
      <c r="L166" s="31"/>
      <c r="M166" s="31"/>
      <c r="N166" s="31">
        <v>4</v>
      </c>
      <c r="O166" s="21">
        <v>4</v>
      </c>
      <c r="P166" s="55">
        <v>4079.3503931999999</v>
      </c>
      <c r="Q166" s="57">
        <v>4508.9627767000002</v>
      </c>
      <c r="R166" s="57">
        <v>4367.1877684999999</v>
      </c>
      <c r="S166" s="57">
        <v>5554.1305918999997</v>
      </c>
      <c r="T166" s="57">
        <v>2620.4486259999999</v>
      </c>
      <c r="U166" s="57">
        <v>3858.3146929999998</v>
      </c>
      <c r="V166" s="55">
        <v>4623.6765578500008</v>
      </c>
      <c r="W166" s="50">
        <v>2.6127830083884951</v>
      </c>
      <c r="X166" s="31">
        <v>0.71982468650066767</v>
      </c>
      <c r="Y166" s="17"/>
      <c r="Z166" s="31">
        <v>6.1331060235999999</v>
      </c>
      <c r="AA166" s="26"/>
      <c r="AB166" s="49">
        <v>6.7892762999999995E-2</v>
      </c>
      <c r="AC166" s="49">
        <v>6.7892762999999995E-2</v>
      </c>
      <c r="AD166" s="48">
        <v>18.510500123703704</v>
      </c>
      <c r="AE166" s="48">
        <v>18.510500123703704</v>
      </c>
      <c r="AG166" s="55">
        <f t="shared" si="88"/>
        <v>0</v>
      </c>
      <c r="AH166" s="50">
        <v>0</v>
      </c>
      <c r="AI166" s="39"/>
      <c r="AJ166" s="39"/>
      <c r="AK166" s="39"/>
      <c r="AL166" s="39"/>
      <c r="AM166" s="40"/>
      <c r="AN166" s="40"/>
      <c r="AO166" s="41"/>
      <c r="AP166" s="39"/>
      <c r="AQ166" s="40"/>
      <c r="AR166" s="40"/>
      <c r="AS166" s="41"/>
      <c r="AT166" s="39"/>
      <c r="AU166" s="39">
        <v>0</v>
      </c>
      <c r="AV166" s="48">
        <v>0.19545892025</v>
      </c>
      <c r="AW166" s="55">
        <f>IF(AH166=0,1,0)</f>
        <v>1</v>
      </c>
      <c r="AX166" s="48">
        <v>0</v>
      </c>
      <c r="AY166" s="48">
        <v>8.2395679294117632E-2</v>
      </c>
      <c r="AZ166" s="48">
        <v>8.2395679294117632E-2</v>
      </c>
      <c r="BA166" s="56">
        <v>0.32893814538749999</v>
      </c>
      <c r="BB166" s="31">
        <f t="shared" si="99"/>
        <v>0</v>
      </c>
      <c r="BC166" s="31">
        <f t="shared" si="99"/>
        <v>2.7103081934950288E-2</v>
      </c>
      <c r="BD166" s="31">
        <f t="shared" si="99"/>
        <v>2.7103081934950288E-2</v>
      </c>
      <c r="BE166" s="31">
        <v>18.537603205638653</v>
      </c>
      <c r="BF166" s="49">
        <v>0</v>
      </c>
      <c r="BG166" s="49">
        <v>9.9999999999999995E-7</v>
      </c>
      <c r="BH166" s="49"/>
      <c r="BI166" s="49">
        <v>6.7892762999999995E-2</v>
      </c>
      <c r="BJ166" s="49">
        <v>6.7892762999999995E-2</v>
      </c>
      <c r="BK166" s="16">
        <v>0</v>
      </c>
      <c r="BL166" s="50">
        <v>0.9</v>
      </c>
      <c r="BM166" s="16">
        <v>0.99999999999999989</v>
      </c>
      <c r="BN166" s="50">
        <v>6.1046686691079834</v>
      </c>
      <c r="BO166" s="9">
        <v>0.43099999999999999</v>
      </c>
      <c r="BP166" s="9"/>
      <c r="BQ166" s="53"/>
      <c r="BR166" s="6"/>
      <c r="BS166" s="11"/>
      <c r="BT166" s="48">
        <v>48.506957289710023</v>
      </c>
      <c r="BU166" s="56">
        <v>1.08</v>
      </c>
      <c r="BV166" s="16">
        <v>51</v>
      </c>
      <c r="BW166" s="16">
        <v>49</v>
      </c>
      <c r="BX166" s="16">
        <v>50</v>
      </c>
      <c r="BY166" s="16">
        <v>57</v>
      </c>
      <c r="BZ166" s="16">
        <v>22</v>
      </c>
      <c r="CA166" s="16">
        <v>41</v>
      </c>
      <c r="CB166" s="16">
        <v>47</v>
      </c>
      <c r="CC166" s="16">
        <v>18</v>
      </c>
      <c r="CD166" s="16">
        <v>34</v>
      </c>
      <c r="CE166" s="16">
        <v>40</v>
      </c>
      <c r="CF166" s="16">
        <v>16</v>
      </c>
      <c r="CG166" s="16">
        <v>29</v>
      </c>
      <c r="CH166" s="16">
        <v>37</v>
      </c>
      <c r="CI166" s="16">
        <v>14</v>
      </c>
      <c r="CJ166" s="16">
        <v>26</v>
      </c>
      <c r="CK166" s="49">
        <v>0.3783783783783784</v>
      </c>
      <c r="CL166" s="54">
        <v>0.73085497744885419</v>
      </c>
      <c r="CM166" s="56">
        <v>1.0947281808233154</v>
      </c>
      <c r="CN166" s="56">
        <v>1.0214903390160432</v>
      </c>
      <c r="CO166" s="6"/>
      <c r="CP166" s="14"/>
      <c r="CQ166" s="14"/>
      <c r="CR166" s="4">
        <v>27.6</v>
      </c>
      <c r="CS166" s="7"/>
      <c r="CT166" s="6"/>
      <c r="CU166" s="6">
        <v>100</v>
      </c>
      <c r="CV166" s="9">
        <v>0.99393633148054561</v>
      </c>
      <c r="CW166" s="13"/>
      <c r="CX166" s="13"/>
      <c r="CY166" s="9"/>
      <c r="CZ166" s="34">
        <v>23</v>
      </c>
      <c r="DA166" s="9">
        <v>8.8999999999999996E-2</v>
      </c>
      <c r="DB166" s="13">
        <v>8.16</v>
      </c>
      <c r="DC166" s="13">
        <v>41.828580000000002</v>
      </c>
      <c r="DD166" s="13">
        <v>79.54016</v>
      </c>
      <c r="DE166" s="9">
        <v>0.52588000828763737</v>
      </c>
      <c r="DF166" s="16">
        <v>0</v>
      </c>
      <c r="DG166" s="16">
        <v>0</v>
      </c>
      <c r="DH166" s="16">
        <v>0</v>
      </c>
      <c r="DI166" s="16">
        <v>0</v>
      </c>
      <c r="DJ166" s="16">
        <v>0</v>
      </c>
      <c r="DK166" s="16">
        <v>0</v>
      </c>
      <c r="DL166" s="16">
        <v>0</v>
      </c>
      <c r="DM166" s="16">
        <v>1</v>
      </c>
      <c r="DN166" s="16">
        <v>0</v>
      </c>
      <c r="DO166" s="16">
        <v>0</v>
      </c>
      <c r="DP166" s="16">
        <v>0</v>
      </c>
      <c r="DQ166" s="16">
        <v>0</v>
      </c>
      <c r="DR166" s="16">
        <v>1</v>
      </c>
      <c r="DS166" s="16">
        <v>0</v>
      </c>
      <c r="DT166" s="16">
        <v>0</v>
      </c>
      <c r="DU166" s="16">
        <v>0</v>
      </c>
      <c r="DV166" s="16">
        <v>0</v>
      </c>
      <c r="DW166" s="16">
        <v>0</v>
      </c>
      <c r="DX166" s="16">
        <v>0</v>
      </c>
      <c r="DY166" s="16">
        <v>0</v>
      </c>
      <c r="DZ166" s="3" t="s">
        <v>398</v>
      </c>
      <c r="EA166" s="3" t="s">
        <v>23</v>
      </c>
      <c r="EB166" s="50">
        <v>0.16380905405405405</v>
      </c>
      <c r="EC166" s="55">
        <v>163809.05405405405</v>
      </c>
      <c r="ED166" s="55">
        <v>178966</v>
      </c>
      <c r="EE166" s="57">
        <v>85805.99999926801</v>
      </c>
      <c r="EF166" s="57">
        <v>93160.000000732005</v>
      </c>
      <c r="EG166" s="55">
        <v>60073.255618965537</v>
      </c>
      <c r="EH166" s="21">
        <v>7200</v>
      </c>
      <c r="EI166" s="57">
        <v>3232.8</v>
      </c>
      <c r="EJ166" s="57">
        <v>3967.2000000000003</v>
      </c>
      <c r="EK166" s="59">
        <v>4</v>
      </c>
      <c r="EL166" s="60">
        <v>0.44900000000000001</v>
      </c>
      <c r="EM166" s="56">
        <v>0.55100000000000005</v>
      </c>
      <c r="EN166" s="30">
        <f t="shared" si="100"/>
        <v>1.796</v>
      </c>
      <c r="EO166" s="30">
        <f t="shared" si="101"/>
        <v>2.2040000000000002</v>
      </c>
      <c r="EP166" s="57">
        <f t="shared" si="102"/>
        <v>82573.199999268007</v>
      </c>
      <c r="EQ166" s="57">
        <f t="shared" si="102"/>
        <v>89192.800000732008</v>
      </c>
      <c r="ER166" s="56">
        <f>EP166/EQ166</f>
        <v>0.92578324706243476</v>
      </c>
      <c r="ES166" s="31">
        <v>0</v>
      </c>
      <c r="ET166" s="31">
        <v>0</v>
      </c>
      <c r="EU166" s="18">
        <v>0.05</v>
      </c>
      <c r="EV166" s="55">
        <v>0</v>
      </c>
      <c r="EW166" s="55">
        <v>0</v>
      </c>
      <c r="EX166" s="55">
        <v>0</v>
      </c>
      <c r="EY166" s="55">
        <v>0</v>
      </c>
      <c r="EZ166" s="31">
        <v>0</v>
      </c>
      <c r="FA166" s="31">
        <v>0</v>
      </c>
      <c r="FB166" s="31">
        <v>0</v>
      </c>
      <c r="FC166" s="31">
        <v>2</v>
      </c>
      <c r="FD166" s="31">
        <v>0</v>
      </c>
      <c r="FE166" s="61">
        <v>3.6000000000000032E-2</v>
      </c>
      <c r="FF166" s="16">
        <v>0</v>
      </c>
      <c r="FG166" s="16">
        <v>0</v>
      </c>
      <c r="FH166" s="50">
        <v>0.1</v>
      </c>
      <c r="FI166" s="48">
        <f t="shared" si="87"/>
        <v>-2.3025850929940455</v>
      </c>
      <c r="FJ166" s="27">
        <v>1.1523947467945461</v>
      </c>
      <c r="FK166" s="27">
        <v>1.1350771015994587</v>
      </c>
      <c r="FL166" s="31">
        <v>0.1</v>
      </c>
      <c r="FM166" s="30">
        <v>0</v>
      </c>
      <c r="FN166" s="30">
        <v>0</v>
      </c>
      <c r="FO166" s="31">
        <v>0.1</v>
      </c>
      <c r="FP166" s="31">
        <v>0.1</v>
      </c>
      <c r="FQ166" s="48">
        <v>0.80265502616216045</v>
      </c>
      <c r="FR166" s="48">
        <v>0.72099727080968612</v>
      </c>
      <c r="FS166" s="48">
        <v>0.7277666967310078</v>
      </c>
      <c r="FT166" s="48">
        <v>0.63460134868262663</v>
      </c>
      <c r="FU166" s="48">
        <v>0.8042194887969879</v>
      </c>
      <c r="FV166" s="31"/>
      <c r="FW166" s="30"/>
      <c r="FX166" s="31"/>
      <c r="FY166" s="31"/>
      <c r="FZ166" s="31"/>
      <c r="GA166" s="31"/>
      <c r="GB166" s="31"/>
      <c r="GC166" s="31"/>
      <c r="GD166" s="31"/>
      <c r="GE166" s="31"/>
      <c r="GF166" s="31"/>
      <c r="GG166" s="31">
        <v>70.944195120000003</v>
      </c>
      <c r="GH166" s="21">
        <v>23.9</v>
      </c>
      <c r="GI166" s="44">
        <v>0.16441458498555189</v>
      </c>
    </row>
    <row r="167" spans="1:191" ht="14" customHeight="1" x14ac:dyDescent="0.15">
      <c r="A167" s="16" t="s">
        <v>593</v>
      </c>
      <c r="B167" s="21" t="s">
        <v>868</v>
      </c>
      <c r="C167" s="33">
        <v>1.2173913043478262</v>
      </c>
      <c r="D167" s="20">
        <v>1</v>
      </c>
      <c r="E167" s="20">
        <v>1</v>
      </c>
      <c r="F167" s="20">
        <v>1</v>
      </c>
      <c r="G167" s="20">
        <v>1</v>
      </c>
      <c r="H167" s="31"/>
      <c r="I167" s="31"/>
      <c r="J167" s="31"/>
      <c r="K167" s="31"/>
      <c r="L167" s="31"/>
      <c r="M167" s="31"/>
      <c r="N167" s="31">
        <v>1.2</v>
      </c>
      <c r="O167" s="21"/>
      <c r="P167" s="55"/>
      <c r="Q167" s="57"/>
      <c r="R167" s="57"/>
      <c r="S167" s="57"/>
      <c r="T167" s="57"/>
      <c r="U167" s="57"/>
      <c r="V167" s="55"/>
      <c r="W167" s="50"/>
      <c r="X167" s="31"/>
      <c r="Y167" s="17">
        <v>39.971428571428575</v>
      </c>
      <c r="Z167" s="31">
        <v>9.7272083054374985</v>
      </c>
      <c r="AA167" s="26"/>
      <c r="AD167" s="48"/>
      <c r="AE167" s="49">
        <v>1E-3</v>
      </c>
      <c r="AG167" s="55">
        <f t="shared" si="88"/>
        <v>0</v>
      </c>
      <c r="AH167" s="50">
        <v>0</v>
      </c>
      <c r="AI167" s="39"/>
      <c r="AJ167" s="39"/>
      <c r="AK167" s="39"/>
      <c r="AL167" s="39"/>
      <c r="AM167" s="40"/>
      <c r="AN167" s="40"/>
      <c r="AO167" s="41"/>
      <c r="AP167" s="39"/>
      <c r="AQ167" s="40"/>
      <c r="AR167" s="40"/>
      <c r="AS167" s="41"/>
      <c r="AT167" s="39"/>
      <c r="AU167" s="39">
        <v>0</v>
      </c>
      <c r="AV167" s="48"/>
      <c r="AW167" s="55"/>
      <c r="AX167" s="48"/>
      <c r="AY167" s="48"/>
      <c r="AZ167" s="48"/>
      <c r="BA167" s="56"/>
      <c r="BB167" s="31"/>
      <c r="BC167" s="31"/>
      <c r="BD167" s="31"/>
      <c r="BE167" s="31"/>
      <c r="BH167" s="49"/>
      <c r="BK167" s="16">
        <v>0</v>
      </c>
      <c r="BM167" s="16"/>
      <c r="BN167" s="50">
        <v>0</v>
      </c>
      <c r="BO167" s="9"/>
      <c r="BP167" s="9"/>
      <c r="BQ167" s="53"/>
      <c r="BR167" s="6"/>
      <c r="BS167" s="11"/>
      <c r="BU167" s="56"/>
      <c r="BV167" s="16">
        <v>12</v>
      </c>
      <c r="BW167" s="16">
        <v>18</v>
      </c>
      <c r="BX167" s="16">
        <v>15</v>
      </c>
      <c r="BY167" s="16">
        <v>10</v>
      </c>
      <c r="BZ167" s="16">
        <v>9</v>
      </c>
      <c r="CA167" s="16">
        <v>9</v>
      </c>
      <c r="CB167" s="16">
        <v>6</v>
      </c>
      <c r="CC167" s="16">
        <v>4</v>
      </c>
      <c r="CD167" s="16">
        <v>5</v>
      </c>
      <c r="CE167" s="16">
        <v>4</v>
      </c>
      <c r="CF167" s="16">
        <v>1</v>
      </c>
      <c r="CG167" s="16">
        <v>2</v>
      </c>
      <c r="CH167" s="16">
        <v>3</v>
      </c>
      <c r="CI167" s="16">
        <v>1</v>
      </c>
      <c r="CJ167" s="16">
        <v>2</v>
      </c>
      <c r="CK167" s="49">
        <v>0.33333333333333331</v>
      </c>
      <c r="CL167" s="54">
        <v>0</v>
      </c>
      <c r="CM167" s="56">
        <v>1.0708710976837865</v>
      </c>
      <c r="CN167" s="56">
        <v>1.0156508332892136</v>
      </c>
      <c r="CO167" s="6"/>
      <c r="CP167" s="14"/>
      <c r="CQ167" s="14"/>
      <c r="CR167" s="4"/>
      <c r="CS167" s="7"/>
      <c r="CT167" s="6"/>
      <c r="CU167" s="6"/>
      <c r="CV167" s="9"/>
      <c r="CW167" s="13"/>
      <c r="CX167" s="13"/>
      <c r="CY167" s="9"/>
      <c r="CZ167" s="34">
        <v>20</v>
      </c>
      <c r="DA167" s="9"/>
      <c r="DB167" s="13">
        <v>15</v>
      </c>
      <c r="DC167" s="13"/>
      <c r="DD167" s="13"/>
      <c r="DE167" s="9"/>
      <c r="DF167" s="16">
        <v>0</v>
      </c>
      <c r="DG167" s="16">
        <v>0</v>
      </c>
      <c r="DH167" s="16">
        <v>0</v>
      </c>
      <c r="DI167" s="16">
        <v>0</v>
      </c>
      <c r="DJ167" s="16">
        <v>0</v>
      </c>
      <c r="DK167" s="16">
        <v>0</v>
      </c>
      <c r="DL167" s="16">
        <v>0</v>
      </c>
      <c r="DM167" s="16">
        <v>0</v>
      </c>
      <c r="DN167" s="16">
        <v>1</v>
      </c>
      <c r="DO167" s="16">
        <v>0</v>
      </c>
      <c r="DP167" s="16">
        <v>0</v>
      </c>
      <c r="DQ167" s="16">
        <v>0</v>
      </c>
      <c r="DR167" s="16">
        <v>0</v>
      </c>
      <c r="DS167" s="16">
        <v>0</v>
      </c>
      <c r="DT167" s="16">
        <v>0</v>
      </c>
      <c r="DU167" s="16">
        <v>0</v>
      </c>
      <c r="DV167" s="16">
        <v>0</v>
      </c>
      <c r="DW167" s="16">
        <v>0</v>
      </c>
      <c r="DX167" s="16">
        <v>0</v>
      </c>
      <c r="DY167" s="16">
        <v>0</v>
      </c>
      <c r="DZ167" s="3" t="s">
        <v>399</v>
      </c>
      <c r="EA167" s="3" t="s">
        <v>28</v>
      </c>
      <c r="EB167" s="50">
        <v>3.0217599999999997E-2</v>
      </c>
      <c r="EC167" s="55">
        <v>30217.599999999999</v>
      </c>
      <c r="ED167" s="55">
        <v>29836</v>
      </c>
      <c r="EE167" s="57"/>
      <c r="EF167" s="57"/>
      <c r="EG167" s="55"/>
      <c r="EH167" s="21">
        <v>11400</v>
      </c>
      <c r="EI167" s="57">
        <v>6099</v>
      </c>
      <c r="EJ167" s="57">
        <v>5301</v>
      </c>
      <c r="EK167" s="59">
        <v>37.700000000000003</v>
      </c>
      <c r="EL167" s="60">
        <v>0.53500000000000003</v>
      </c>
      <c r="EM167" s="56">
        <v>0.46500000000000002</v>
      </c>
      <c r="EN167" s="30">
        <f t="shared" si="100"/>
        <v>20.169500000000003</v>
      </c>
      <c r="EO167" s="30">
        <f t="shared" si="101"/>
        <v>17.530500000000004</v>
      </c>
      <c r="EP167" s="57"/>
      <c r="EQ167" s="57"/>
      <c r="ER167" s="56"/>
      <c r="ES167" s="31"/>
      <c r="ET167" s="31"/>
      <c r="EU167" s="18">
        <v>0.05</v>
      </c>
      <c r="EV167" s="55">
        <v>0</v>
      </c>
      <c r="EW167" s="55">
        <v>0</v>
      </c>
      <c r="EX167" s="55">
        <v>0</v>
      </c>
      <c r="EY167" s="55">
        <v>0</v>
      </c>
      <c r="EZ167" s="31"/>
      <c r="FA167" s="31"/>
      <c r="FB167" s="31"/>
      <c r="FC167" s="31"/>
      <c r="FD167" s="31"/>
      <c r="FE167" s="61"/>
      <c r="FF167" s="16">
        <v>0</v>
      </c>
      <c r="FG167" s="16">
        <v>0</v>
      </c>
      <c r="FH167" s="50">
        <v>0.1</v>
      </c>
      <c r="FI167" s="48">
        <f t="shared" si="87"/>
        <v>-2.3025850929940455</v>
      </c>
      <c r="FJ167" s="27">
        <v>1.1943478292717216</v>
      </c>
      <c r="FK167" s="27">
        <v>1.1923636414165482</v>
      </c>
      <c r="FL167" s="31">
        <v>0.1</v>
      </c>
      <c r="FM167" s="30">
        <v>0</v>
      </c>
      <c r="FN167" s="30">
        <v>0</v>
      </c>
      <c r="FO167" s="31">
        <v>0.1</v>
      </c>
      <c r="FP167" s="31">
        <v>0.1</v>
      </c>
      <c r="FQ167" s="48">
        <v>0.80265502616216045</v>
      </c>
      <c r="FR167" s="48">
        <v>0.72099727080968612</v>
      </c>
      <c r="FS167" s="48">
        <v>0.7277666967310078</v>
      </c>
      <c r="FT167" s="48">
        <v>0.63460134868262663</v>
      </c>
      <c r="FU167" s="48">
        <v>0.81567679676040594</v>
      </c>
      <c r="FV167" s="31"/>
      <c r="FW167" s="30"/>
      <c r="FX167" s="31"/>
      <c r="FY167" s="31">
        <v>22.108604789999998</v>
      </c>
      <c r="FZ167" s="31">
        <v>22.108604789999998</v>
      </c>
      <c r="GA167" s="31"/>
      <c r="GB167" s="31">
        <v>1.3158304763999999</v>
      </c>
      <c r="GC167" s="31">
        <v>22.55912348</v>
      </c>
      <c r="GD167" s="31">
        <v>20.611535753999998</v>
      </c>
      <c r="GE167" s="31">
        <v>43.170659233999999</v>
      </c>
      <c r="GF167" s="31">
        <v>9.544430435282699</v>
      </c>
      <c r="GG167" s="31"/>
      <c r="GH167" s="21">
        <v>2.2000000000000002</v>
      </c>
      <c r="GI167" s="44"/>
    </row>
    <row r="168" spans="1:191" ht="14" customHeight="1" x14ac:dyDescent="0.15">
      <c r="A168" s="16" t="s">
        <v>450</v>
      </c>
      <c r="B168" s="21" t="s">
        <v>869</v>
      </c>
      <c r="C168" s="33">
        <v>3.7205882352941178</v>
      </c>
      <c r="D168" s="20">
        <v>2</v>
      </c>
      <c r="E168" s="20">
        <v>2</v>
      </c>
      <c r="F168" s="20">
        <v>2</v>
      </c>
      <c r="G168" s="20">
        <v>2</v>
      </c>
      <c r="H168" s="31"/>
      <c r="I168" s="31"/>
      <c r="J168" s="31"/>
      <c r="K168" s="31"/>
      <c r="L168" s="31"/>
      <c r="M168" s="31"/>
      <c r="N168" s="31">
        <v>5.5</v>
      </c>
      <c r="O168" s="21">
        <v>5</v>
      </c>
      <c r="P168" s="55">
        <v>5304.1934908000003</v>
      </c>
      <c r="Q168" s="57">
        <v>5484.1016480999997</v>
      </c>
      <c r="R168" s="57">
        <v>4707.2059919000003</v>
      </c>
      <c r="S168" s="57">
        <v>4849.5011806000002</v>
      </c>
      <c r="T168" s="57"/>
      <c r="U168" s="57">
        <v>1416.489881</v>
      </c>
      <c r="V168" s="55">
        <v>5207.2617093499985</v>
      </c>
      <c r="W168" s="50"/>
      <c r="X168" s="31">
        <v>-0.62512884940722435</v>
      </c>
      <c r="Y168" s="17">
        <v>19.2</v>
      </c>
      <c r="Z168" s="31">
        <v>16.085590855625</v>
      </c>
      <c r="AA168" s="26">
        <v>50.6</v>
      </c>
      <c r="AB168" s="49">
        <v>0.26585715199999999</v>
      </c>
      <c r="AC168" s="49">
        <v>0.26585715199999999</v>
      </c>
      <c r="AD168" s="48">
        <v>24.425029820000002</v>
      </c>
      <c r="AE168" s="48">
        <v>24.425029820000002</v>
      </c>
      <c r="AG168" s="55">
        <f t="shared" si="88"/>
        <v>0</v>
      </c>
      <c r="AH168" s="50">
        <v>0</v>
      </c>
      <c r="AI168" s="39"/>
      <c r="AJ168" s="39"/>
      <c r="AK168" s="39"/>
      <c r="AL168" s="39"/>
      <c r="AM168" s="40"/>
      <c r="AN168" s="40"/>
      <c r="AO168" s="41"/>
      <c r="AP168" s="39"/>
      <c r="AQ168" s="40"/>
      <c r="AR168" s="40"/>
      <c r="AS168" s="41"/>
      <c r="AT168" s="39"/>
      <c r="AU168" s="39">
        <v>0</v>
      </c>
      <c r="AV168" s="48">
        <v>1.3575795E-3</v>
      </c>
      <c r="AW168" s="55">
        <f t="shared" ref="AW168:AW208" si="103">IF(AH168=0,1,0)</f>
        <v>1</v>
      </c>
      <c r="AX168" s="48">
        <v>0</v>
      </c>
      <c r="AY168" s="48">
        <v>3.2668407142857139E-2</v>
      </c>
      <c r="AZ168" s="48">
        <v>3.2668407142857139E-2</v>
      </c>
      <c r="BA168" s="56"/>
      <c r="BB168" s="31">
        <f t="shared" ref="BB168:BB200" si="104">AX168*$BA168</f>
        <v>0</v>
      </c>
      <c r="BC168" s="31">
        <f t="shared" ref="BC168:BC200" si="105">AY168*$BA168</f>
        <v>0</v>
      </c>
      <c r="BD168" s="31">
        <f t="shared" ref="BD168:BD200" si="106">AZ168*$BA168</f>
        <v>0</v>
      </c>
      <c r="BE168" s="31">
        <v>24.425029820000002</v>
      </c>
      <c r="BF168" s="49">
        <v>0</v>
      </c>
      <c r="BG168" s="49">
        <v>9.9999999999999995E-7</v>
      </c>
      <c r="BH168" s="49"/>
      <c r="BI168" s="49">
        <v>0.26585715199999999</v>
      </c>
      <c r="BJ168" s="49">
        <v>0.26585715199999999</v>
      </c>
      <c r="BK168" s="16">
        <v>0</v>
      </c>
      <c r="BL168" s="50">
        <v>3.7</v>
      </c>
      <c r="BM168" s="16">
        <v>4.5000000000000009</v>
      </c>
      <c r="BN168" s="50">
        <v>38.491947900628361</v>
      </c>
      <c r="BO168" s="9"/>
      <c r="BP168" s="9"/>
      <c r="BQ168" s="53"/>
      <c r="BR168" s="6"/>
      <c r="BS168" s="11">
        <v>127</v>
      </c>
      <c r="BT168" s="48">
        <v>49.528219305409202</v>
      </c>
      <c r="BU168" s="56">
        <v>1.03</v>
      </c>
      <c r="BV168" s="16">
        <v>104</v>
      </c>
      <c r="BW168" s="16">
        <v>97</v>
      </c>
      <c r="BX168" s="16">
        <v>101</v>
      </c>
      <c r="BY168" s="16">
        <v>103</v>
      </c>
      <c r="BZ168" s="16">
        <v>96</v>
      </c>
      <c r="CA168" s="16">
        <v>100</v>
      </c>
      <c r="CB168" s="16">
        <v>102</v>
      </c>
      <c r="CC168" s="16">
        <v>95</v>
      </c>
      <c r="CD168" s="16">
        <v>99</v>
      </c>
      <c r="CE168" s="16">
        <v>101</v>
      </c>
      <c r="CF168" s="16">
        <v>94</v>
      </c>
      <c r="CG168" s="16">
        <v>98</v>
      </c>
      <c r="CH168" s="16">
        <v>101</v>
      </c>
      <c r="CI168" s="16">
        <v>94</v>
      </c>
      <c r="CJ168" s="16">
        <v>97</v>
      </c>
      <c r="CK168" s="49">
        <v>0.93069306930693074</v>
      </c>
      <c r="CL168" s="54">
        <v>0.98443686696606225</v>
      </c>
      <c r="CM168" s="56">
        <v>1.0578895815726472</v>
      </c>
      <c r="CN168" s="56">
        <v>1.0135873130386039</v>
      </c>
      <c r="CO168" s="6"/>
      <c r="CP168" s="14"/>
      <c r="CQ168" s="14"/>
      <c r="CR168" s="4">
        <v>66.099999999999994</v>
      </c>
      <c r="CS168" s="7">
        <v>29.3</v>
      </c>
      <c r="CT168" s="6">
        <v>98</v>
      </c>
      <c r="CU168" s="6">
        <v>81</v>
      </c>
      <c r="CV168" s="9">
        <v>0.86816983067034359</v>
      </c>
      <c r="CW168" s="13"/>
      <c r="CX168" s="13"/>
      <c r="CY168" s="9"/>
      <c r="CZ168" s="34">
        <v>25</v>
      </c>
      <c r="DA168" s="9">
        <v>7.8E-2</v>
      </c>
      <c r="DB168" s="13">
        <v>7.27</v>
      </c>
      <c r="DC168" s="13">
        <v>46.939869999999999</v>
      </c>
      <c r="DD168" s="13">
        <v>78.502260000000007</v>
      </c>
      <c r="DE168" s="9">
        <v>0.59794291272633415</v>
      </c>
      <c r="DF168" s="16">
        <v>0</v>
      </c>
      <c r="DG168" s="16">
        <v>0</v>
      </c>
      <c r="DH168" s="16">
        <v>0</v>
      </c>
      <c r="DI168" s="16">
        <v>0</v>
      </c>
      <c r="DJ168" s="16">
        <v>0</v>
      </c>
      <c r="DK168" s="16">
        <v>0</v>
      </c>
      <c r="DL168" s="16">
        <v>0</v>
      </c>
      <c r="DM168" s="16">
        <v>0</v>
      </c>
      <c r="DN168" s="16">
        <v>0</v>
      </c>
      <c r="DO168" s="16">
        <v>0</v>
      </c>
      <c r="DP168" s="16">
        <v>0</v>
      </c>
      <c r="DQ168" s="16">
        <v>1</v>
      </c>
      <c r="DR168" s="16">
        <v>0</v>
      </c>
      <c r="DS168" s="16">
        <v>0</v>
      </c>
      <c r="DT168" s="16">
        <v>0</v>
      </c>
      <c r="DU168" s="16">
        <v>0</v>
      </c>
      <c r="DV168" s="16">
        <v>0</v>
      </c>
      <c r="DW168" s="16">
        <v>0</v>
      </c>
      <c r="DX168" s="16">
        <v>0</v>
      </c>
      <c r="DY168" s="16">
        <v>0</v>
      </c>
      <c r="DZ168" s="3" t="s">
        <v>400</v>
      </c>
      <c r="EA168" s="3" t="s">
        <v>400</v>
      </c>
      <c r="EB168" s="50">
        <v>0.11690756756756758</v>
      </c>
      <c r="EC168" s="55">
        <v>116907.56756756757</v>
      </c>
      <c r="ED168" s="55">
        <v>152622</v>
      </c>
      <c r="EE168" s="57">
        <v>76996.999993305595</v>
      </c>
      <c r="EF168" s="57">
        <v>75625.000006694405</v>
      </c>
      <c r="EG168" s="55">
        <v>40640.001461034481</v>
      </c>
      <c r="EH168" s="21">
        <v>5400</v>
      </c>
      <c r="EI168" s="57">
        <v>2586.6</v>
      </c>
      <c r="EJ168" s="57">
        <v>2813.4</v>
      </c>
      <c r="EK168" s="59">
        <v>3.5</v>
      </c>
      <c r="EL168" s="60">
        <v>0.47899999999999998</v>
      </c>
      <c r="EM168" s="56">
        <v>0.52100000000000002</v>
      </c>
      <c r="EN168" s="30">
        <f t="shared" si="100"/>
        <v>1.6764999999999999</v>
      </c>
      <c r="EO168" s="30">
        <f t="shared" si="101"/>
        <v>1.8235000000000001</v>
      </c>
      <c r="EP168" s="57">
        <f t="shared" ref="EP168:EQ171" si="107">EE168-EI168</f>
        <v>74410.399993305589</v>
      </c>
      <c r="EQ168" s="57">
        <f t="shared" si="107"/>
        <v>72811.600006694411</v>
      </c>
      <c r="ER168" s="56">
        <f>EP168/EQ168</f>
        <v>1.0219580394671204</v>
      </c>
      <c r="ES168" s="31">
        <v>77.5</v>
      </c>
      <c r="ET168" s="31">
        <v>0</v>
      </c>
      <c r="EU168" s="18">
        <v>0.05</v>
      </c>
      <c r="EV168" s="55">
        <v>0</v>
      </c>
      <c r="EW168" s="55">
        <v>0</v>
      </c>
      <c r="EX168" s="55">
        <v>0</v>
      </c>
      <c r="EY168" s="55">
        <v>0</v>
      </c>
      <c r="EZ168" s="31">
        <v>0</v>
      </c>
      <c r="FA168" s="31">
        <v>0</v>
      </c>
      <c r="FB168" s="31">
        <v>0</v>
      </c>
      <c r="FC168" s="31">
        <v>3.1</v>
      </c>
      <c r="FD168" s="31">
        <v>19.400000000000002</v>
      </c>
      <c r="FE168" s="61"/>
      <c r="FF168" s="16">
        <v>0</v>
      </c>
      <c r="FG168" s="16">
        <v>0</v>
      </c>
      <c r="FH168" s="50">
        <v>0.1</v>
      </c>
      <c r="FI168" s="48">
        <f t="shared" si="87"/>
        <v>-2.3025850929940455</v>
      </c>
      <c r="FJ168" s="27">
        <v>0.74146490230757334</v>
      </c>
      <c r="FK168" s="27">
        <v>0.58271827435600965</v>
      </c>
      <c r="FL168" s="31">
        <v>0.1</v>
      </c>
      <c r="FM168" s="30">
        <v>0</v>
      </c>
      <c r="FN168" s="30">
        <v>0</v>
      </c>
      <c r="FO168" s="31">
        <v>0.1</v>
      </c>
      <c r="FP168" s="31">
        <v>0.1</v>
      </c>
      <c r="FQ168" s="48">
        <v>0.80265502616216045</v>
      </c>
      <c r="FR168" s="48">
        <v>0.72099727080968612</v>
      </c>
      <c r="FS168" s="48">
        <v>0.7277666967310078</v>
      </c>
      <c r="FT168" s="48">
        <v>0.63460134868262663</v>
      </c>
      <c r="FU168" s="48">
        <v>0.69374772334829815</v>
      </c>
      <c r="FV168" s="31"/>
      <c r="FW168" s="30">
        <v>2.5324275119000004</v>
      </c>
      <c r="FX168" s="31"/>
      <c r="FY168" s="31"/>
      <c r="FZ168" s="31"/>
      <c r="GA168" s="31"/>
      <c r="GB168" s="31"/>
      <c r="GC168" s="31"/>
      <c r="GD168" s="31"/>
      <c r="GE168" s="31"/>
      <c r="GF168" s="31"/>
      <c r="GG168" s="31">
        <v>64.844292679999995</v>
      </c>
      <c r="GH168" s="21">
        <v>53.9</v>
      </c>
      <c r="GI168" s="44">
        <v>-0.55172724654484584</v>
      </c>
    </row>
    <row r="169" spans="1:191" ht="14" customHeight="1" x14ac:dyDescent="0.15">
      <c r="A169" s="16" t="s">
        <v>614</v>
      </c>
      <c r="B169" s="21" t="s">
        <v>870</v>
      </c>
      <c r="C169" s="33">
        <v>6.5540540540540544</v>
      </c>
      <c r="D169" s="20">
        <v>6.5</v>
      </c>
      <c r="E169" s="20">
        <v>6.5</v>
      </c>
      <c r="F169" s="20">
        <v>6.5</v>
      </c>
      <c r="G169" s="20">
        <v>6.5</v>
      </c>
      <c r="H169" s="31">
        <v>-10</v>
      </c>
      <c r="I169" s="31">
        <v>-10</v>
      </c>
      <c r="J169" s="31">
        <v>-10</v>
      </c>
      <c r="K169" s="31">
        <v>-10</v>
      </c>
      <c r="L169" s="31">
        <v>-10</v>
      </c>
      <c r="M169" s="31">
        <v>-10</v>
      </c>
      <c r="N169" s="31">
        <v>5.2214285714285724</v>
      </c>
      <c r="O169" s="21">
        <v>0</v>
      </c>
      <c r="P169" s="55">
        <v>22273.173694000001</v>
      </c>
      <c r="Q169" s="57">
        <v>31511.803986999999</v>
      </c>
      <c r="R169" s="57">
        <v>22516.860118000001</v>
      </c>
      <c r="S169" s="57">
        <v>20731.343141000001</v>
      </c>
      <c r="T169" s="57">
        <v>19162.221399999999</v>
      </c>
      <c r="U169" s="57">
        <v>21219.71082</v>
      </c>
      <c r="V169" s="55">
        <v>26808.68462460527</v>
      </c>
      <c r="W169" s="50">
        <v>0.68224878619871476</v>
      </c>
      <c r="X169" s="31">
        <v>-1.2589441370922581</v>
      </c>
      <c r="Y169" s="17">
        <v>20.399999999999999</v>
      </c>
      <c r="Z169" s="31"/>
      <c r="AA169" s="26"/>
      <c r="AB169" s="49">
        <v>0</v>
      </c>
      <c r="AC169" s="49">
        <v>1E-3</v>
      </c>
      <c r="AD169" s="48">
        <v>1.2891597777777774E-2</v>
      </c>
      <c r="AE169" s="48">
        <v>1.2891597777777774E-2</v>
      </c>
      <c r="AF169" s="55">
        <v>429573.22222222225</v>
      </c>
      <c r="AG169" s="55">
        <f t="shared" si="88"/>
        <v>429573222.22222227</v>
      </c>
      <c r="AH169" s="50">
        <v>27.841639710795899</v>
      </c>
      <c r="AI169" s="39">
        <v>68993.140241664078</v>
      </c>
      <c r="AJ169" s="39">
        <v>61845.725487752003</v>
      </c>
      <c r="AK169" s="39">
        <v>86620.15132879639</v>
      </c>
      <c r="AL169" s="39">
        <v>72486.339019404157</v>
      </c>
      <c r="AM169" s="40">
        <v>0</v>
      </c>
      <c r="AN169" s="40">
        <v>0</v>
      </c>
      <c r="AO169" s="41">
        <v>0</v>
      </c>
      <c r="AP169" s="39">
        <f>AVERAGE(AV169,AK169,AN169)</f>
        <v>28904.340816894546</v>
      </c>
      <c r="AQ169" s="40">
        <v>68993.140241664078</v>
      </c>
      <c r="AR169" s="40">
        <v>61845.725487752003</v>
      </c>
      <c r="AS169" s="41">
        <v>86620.15132879639</v>
      </c>
      <c r="AT169" s="39">
        <f>AVERAGE(AI169,AO169,AR169)</f>
        <v>43612.955243138691</v>
      </c>
      <c r="AU169" s="39">
        <v>3</v>
      </c>
      <c r="AV169" s="48">
        <v>92.871121887241415</v>
      </c>
      <c r="AW169" s="55">
        <f t="shared" si="103"/>
        <v>0</v>
      </c>
      <c r="AX169" s="48">
        <v>92.871121887241415</v>
      </c>
      <c r="AY169" s="48">
        <v>0.25621038720689659</v>
      </c>
      <c r="AZ169" s="48">
        <v>93.127332274448307</v>
      </c>
      <c r="BA169" s="56">
        <v>0.48216259882631585</v>
      </c>
      <c r="BB169" s="31">
        <f t="shared" si="104"/>
        <v>44.778981485067867</v>
      </c>
      <c r="BC169" s="31">
        <f t="shared" si="105"/>
        <v>0.12353506614197393</v>
      </c>
      <c r="BD169" s="31">
        <f t="shared" si="106"/>
        <v>44.902516551209835</v>
      </c>
      <c r="BE169" s="31">
        <v>44.915408148987616</v>
      </c>
      <c r="BF169" s="49">
        <v>0.55055758399999999</v>
      </c>
      <c r="BG169" s="49">
        <v>0.55055758399999999</v>
      </c>
      <c r="BH169" s="49">
        <v>0.59740000000000004</v>
      </c>
      <c r="BI169" s="49">
        <v>0.55055758399999999</v>
      </c>
      <c r="BJ169" s="49">
        <v>0.55055758399999999</v>
      </c>
      <c r="BK169" s="16">
        <v>0</v>
      </c>
      <c r="BL169" s="50">
        <v>222.7</v>
      </c>
      <c r="BM169" s="16">
        <v>3.2</v>
      </c>
      <c r="BN169" s="50">
        <v>0.20739944313488448</v>
      </c>
      <c r="BO169" s="9">
        <v>0.29899999999999999</v>
      </c>
      <c r="BP169" s="9">
        <v>0.77</v>
      </c>
      <c r="BQ169" s="53">
        <v>0.76003464799999998</v>
      </c>
      <c r="BR169" s="6">
        <v>128</v>
      </c>
      <c r="BS169" s="11">
        <v>55</v>
      </c>
      <c r="BT169" s="48">
        <v>46.146150188786223</v>
      </c>
      <c r="BU169" s="56">
        <v>1.03</v>
      </c>
      <c r="BV169" s="16">
        <v>47</v>
      </c>
      <c r="BW169" s="16">
        <v>39</v>
      </c>
      <c r="BX169" s="16">
        <v>43</v>
      </c>
      <c r="BY169" s="16">
        <v>33</v>
      </c>
      <c r="BZ169" s="16">
        <v>28</v>
      </c>
      <c r="CA169" s="16">
        <v>31</v>
      </c>
      <c r="CB169" s="16">
        <v>25</v>
      </c>
      <c r="CC169" s="16">
        <v>21</v>
      </c>
      <c r="CD169" s="16">
        <v>23</v>
      </c>
      <c r="CE169" s="16">
        <v>24</v>
      </c>
      <c r="CF169" s="16">
        <v>20</v>
      </c>
      <c r="CG169" s="16">
        <v>22</v>
      </c>
      <c r="CH169" s="16">
        <v>23</v>
      </c>
      <c r="CI169" s="16">
        <v>19</v>
      </c>
      <c r="CJ169" s="16">
        <v>21</v>
      </c>
      <c r="CK169" s="49">
        <v>0.82608695652173914</v>
      </c>
      <c r="CL169" s="54">
        <v>0.93906694651449274</v>
      </c>
      <c r="CM169" s="56">
        <v>1.0602205648271481</v>
      </c>
      <c r="CN169" s="56">
        <v>1.0137548425298912</v>
      </c>
      <c r="CO169" s="6">
        <v>18</v>
      </c>
      <c r="CP169" s="14">
        <v>18</v>
      </c>
      <c r="CQ169" s="14">
        <v>24</v>
      </c>
      <c r="CR169" s="4">
        <v>26.1</v>
      </c>
      <c r="CS169" s="7">
        <v>23.8</v>
      </c>
      <c r="CT169" s="6"/>
      <c r="CU169" s="6">
        <v>96</v>
      </c>
      <c r="CV169" s="9">
        <v>0.86139965073690361</v>
      </c>
      <c r="CW169" s="13">
        <v>50.3</v>
      </c>
      <c r="CX169" s="13">
        <v>57.92</v>
      </c>
      <c r="CY169" s="9">
        <v>0.86843922651933692</v>
      </c>
      <c r="CZ169" s="34">
        <v>0</v>
      </c>
      <c r="DA169" s="9">
        <v>0</v>
      </c>
      <c r="DB169" s="13">
        <v>0</v>
      </c>
      <c r="DC169" s="13">
        <v>21.778690000000001</v>
      </c>
      <c r="DD169" s="13">
        <v>81.80077</v>
      </c>
      <c r="DE169" s="9">
        <v>0.26624064785698226</v>
      </c>
      <c r="DF169" s="16">
        <v>1</v>
      </c>
      <c r="DG169" s="16">
        <v>0</v>
      </c>
      <c r="DH169" s="16">
        <v>0</v>
      </c>
      <c r="DI169" s="16">
        <v>0</v>
      </c>
      <c r="DJ169" s="16">
        <v>0</v>
      </c>
      <c r="DK169" s="16">
        <v>0</v>
      </c>
      <c r="DL169" s="16">
        <v>0</v>
      </c>
      <c r="DM169" s="16">
        <v>0</v>
      </c>
      <c r="DN169" s="16">
        <v>0</v>
      </c>
      <c r="DO169" s="16">
        <v>0</v>
      </c>
      <c r="DP169" s="16">
        <v>0</v>
      </c>
      <c r="DQ169" s="16">
        <v>0</v>
      </c>
      <c r="DR169" s="16">
        <v>0</v>
      </c>
      <c r="DS169" s="16">
        <v>0</v>
      </c>
      <c r="DT169" s="16">
        <v>0</v>
      </c>
      <c r="DU169" s="16">
        <v>0</v>
      </c>
      <c r="DV169" s="16">
        <v>0</v>
      </c>
      <c r="DW169" s="16">
        <v>1</v>
      </c>
      <c r="DX169" s="16">
        <v>1</v>
      </c>
      <c r="DY169" s="16">
        <v>1</v>
      </c>
      <c r="DZ169" s="3" t="s">
        <v>399</v>
      </c>
      <c r="EA169" s="3" t="s">
        <v>423</v>
      </c>
      <c r="EB169" s="50">
        <v>15.429163895675677</v>
      </c>
      <c r="EC169" s="55">
        <v>15429163.895675676</v>
      </c>
      <c r="ED169" s="55">
        <v>23118994</v>
      </c>
      <c r="EE169" s="57">
        <v>10345889.738087386</v>
      </c>
      <c r="EF169" s="57">
        <v>12773104.261912614</v>
      </c>
      <c r="EG169" s="55">
        <v>5734386.4006896559</v>
      </c>
      <c r="EH169" s="21">
        <v>6336700</v>
      </c>
      <c r="EI169" s="57">
        <v>1907346.7</v>
      </c>
      <c r="EJ169" s="57">
        <v>4429353.3000000007</v>
      </c>
      <c r="EK169" s="59">
        <v>26.8</v>
      </c>
      <c r="EL169" s="60">
        <v>0.30099999999999999</v>
      </c>
      <c r="EM169" s="56">
        <v>0.69900000000000007</v>
      </c>
      <c r="EN169" s="30">
        <f t="shared" si="100"/>
        <v>8.0668000000000006</v>
      </c>
      <c r="EO169" s="30">
        <f t="shared" si="101"/>
        <v>18.733200000000004</v>
      </c>
      <c r="EP169" s="57">
        <f t="shared" si="107"/>
        <v>8438543.0380873866</v>
      </c>
      <c r="EQ169" s="57">
        <f t="shared" si="107"/>
        <v>8343750.9619126134</v>
      </c>
      <c r="ER169" s="56">
        <f>EP169/EQ169</f>
        <v>1.0113608467711319</v>
      </c>
      <c r="ES169" s="31">
        <v>0</v>
      </c>
      <c r="ET169" s="31">
        <v>100</v>
      </c>
      <c r="EU169" s="18">
        <v>97</v>
      </c>
      <c r="EV169" s="55">
        <v>1</v>
      </c>
      <c r="EW169" s="55">
        <v>1</v>
      </c>
      <c r="EX169" s="55">
        <v>1</v>
      </c>
      <c r="EY169" s="55">
        <v>1</v>
      </c>
      <c r="EZ169" s="31">
        <v>0</v>
      </c>
      <c r="FA169" s="31">
        <v>0</v>
      </c>
      <c r="FB169" s="31">
        <v>0</v>
      </c>
      <c r="FC169" s="31">
        <v>0</v>
      </c>
      <c r="FD169" s="31">
        <v>0</v>
      </c>
      <c r="FE169" s="61">
        <v>0.3</v>
      </c>
      <c r="FF169" s="16">
        <v>1</v>
      </c>
      <c r="FG169" s="16">
        <v>700</v>
      </c>
      <c r="FH169" s="50">
        <v>45.368628185755981</v>
      </c>
      <c r="FI169" s="48">
        <f t="shared" si="87"/>
        <v>3.8148208570661386</v>
      </c>
      <c r="FJ169" s="27">
        <v>-0.34272595445680842</v>
      </c>
      <c r="FK169" s="27">
        <v>-0.39662032675258935</v>
      </c>
      <c r="FL169" s="31">
        <v>3</v>
      </c>
      <c r="FM169" s="30">
        <v>1.3333333333333333</v>
      </c>
      <c r="FN169" s="30">
        <v>0.66666666666666663</v>
      </c>
      <c r="FO169" s="31">
        <v>4</v>
      </c>
      <c r="FP169" s="31">
        <v>2</v>
      </c>
      <c r="FQ169" s="48">
        <v>-0.42416266034954109</v>
      </c>
      <c r="FR169" s="48">
        <v>0.40700966916054382</v>
      </c>
      <c r="FS169" s="48">
        <v>0.43869918455043538</v>
      </c>
      <c r="FT169" s="48">
        <v>0.41055601516447343</v>
      </c>
      <c r="FU169" s="48">
        <v>8.7096376354664454E-2</v>
      </c>
      <c r="FV169" s="31">
        <v>10.455713116149999</v>
      </c>
      <c r="FW169" s="30">
        <v>2.9276569823684215</v>
      </c>
      <c r="FX169" s="31">
        <v>25.689195634499999</v>
      </c>
      <c r="FY169" s="31"/>
      <c r="FZ169" s="31"/>
      <c r="GA169" s="31"/>
      <c r="GB169" s="31"/>
      <c r="GC169" s="31"/>
      <c r="GD169" s="31"/>
      <c r="GE169" s="31"/>
      <c r="GF169" s="31"/>
      <c r="GG169" s="31">
        <v>72.427146339999993</v>
      </c>
      <c r="GH169" s="21">
        <v>18.899999999999999</v>
      </c>
      <c r="GI169" s="44">
        <v>-2.5977100826795961E-2</v>
      </c>
    </row>
    <row r="170" spans="1:191" ht="14" customHeight="1" x14ac:dyDescent="0.15">
      <c r="A170" s="16" t="s">
        <v>662</v>
      </c>
      <c r="B170" s="21" t="s">
        <v>871</v>
      </c>
      <c r="C170" s="33">
        <v>3.7837837837837838</v>
      </c>
      <c r="D170" s="20">
        <v>2.7</v>
      </c>
      <c r="E170" s="20">
        <v>2.8333333333333335</v>
      </c>
      <c r="F170" s="20">
        <v>3</v>
      </c>
      <c r="G170" s="20">
        <v>3</v>
      </c>
      <c r="H170" s="31">
        <v>0</v>
      </c>
      <c r="I170" s="31">
        <v>0.36842105263157893</v>
      </c>
      <c r="J170" s="31">
        <v>7.4</v>
      </c>
      <c r="K170" s="31">
        <v>7</v>
      </c>
      <c r="L170" s="31">
        <v>7</v>
      </c>
      <c r="M170" s="31">
        <v>7</v>
      </c>
      <c r="N170" s="31">
        <v>3.7500000000000004</v>
      </c>
      <c r="O170" s="21">
        <v>0</v>
      </c>
      <c r="P170" s="55">
        <v>2081.1396436999999</v>
      </c>
      <c r="Q170" s="57">
        <v>2009.0813677000001</v>
      </c>
      <c r="R170" s="57">
        <v>1826.9361223999999</v>
      </c>
      <c r="S170" s="57">
        <v>1869.0148942999999</v>
      </c>
      <c r="T170" s="57">
        <v>1419.732937</v>
      </c>
      <c r="U170" s="57">
        <v>1614.0309789999999</v>
      </c>
      <c r="V170" s="55">
        <v>1865.8908712157897</v>
      </c>
      <c r="W170" s="50">
        <v>0.85877302736982952</v>
      </c>
      <c r="X170" s="31">
        <v>-0.15752272346083426</v>
      </c>
      <c r="Y170" s="17">
        <v>14.8</v>
      </c>
      <c r="Z170" s="31">
        <v>14.156150056250002</v>
      </c>
      <c r="AA170" s="26">
        <v>39.200000000000003</v>
      </c>
      <c r="AB170" s="49">
        <v>7.9364726999999996E-2</v>
      </c>
      <c r="AC170" s="49">
        <v>7.9364726999999996E-2</v>
      </c>
      <c r="AD170" s="48">
        <v>10.12218030027778</v>
      </c>
      <c r="AE170" s="48">
        <v>10.12218030027778</v>
      </c>
      <c r="AF170" s="55">
        <v>1010.6111111111111</v>
      </c>
      <c r="AG170" s="55">
        <f t="shared" si="88"/>
        <v>1010611.1111111111</v>
      </c>
      <c r="AH170" s="50">
        <v>0.12941816748618032</v>
      </c>
      <c r="AI170" s="39">
        <v>2.5497250273290035</v>
      </c>
      <c r="AJ170" s="39">
        <v>2.999363704555198</v>
      </c>
      <c r="AK170" s="39">
        <v>2.3064853723094858</v>
      </c>
      <c r="AL170" s="39">
        <v>2.6185247013978956</v>
      </c>
      <c r="AM170" s="40">
        <v>0</v>
      </c>
      <c r="AN170" s="40">
        <v>7.0263859290778461</v>
      </c>
      <c r="AO170" s="41">
        <v>3.6127711602769477</v>
      </c>
      <c r="AP170" s="39">
        <f>AVERAGE(AV170,AK170,AN170)</f>
        <v>8.277230348751333</v>
      </c>
      <c r="AQ170" s="40">
        <v>2.5497250273290035</v>
      </c>
      <c r="AR170" s="40">
        <v>10.025749633633044</v>
      </c>
      <c r="AS170" s="41">
        <v>5.9192565325864335</v>
      </c>
      <c r="AT170" s="39">
        <f>AVERAGE(AI170,AO170,AR170)</f>
        <v>5.3960819404129978</v>
      </c>
      <c r="AU170" s="39">
        <v>3</v>
      </c>
      <c r="AV170" s="48">
        <v>15.498819744866669</v>
      </c>
      <c r="AW170" s="55">
        <f t="shared" si="103"/>
        <v>0</v>
      </c>
      <c r="AX170" s="48">
        <v>15.498819744866669</v>
      </c>
      <c r="AY170" s="48">
        <v>10.774392399800004</v>
      </c>
      <c r="AZ170" s="48">
        <v>26.273212144666672</v>
      </c>
      <c r="BA170" s="56">
        <v>0.2753712484105264</v>
      </c>
      <c r="BB170" s="31">
        <f t="shared" si="104"/>
        <v>4.2679293420336508</v>
      </c>
      <c r="BC170" s="31">
        <f t="shared" si="105"/>
        <v>2.9669578859978145</v>
      </c>
      <c r="BD170" s="31">
        <f t="shared" si="106"/>
        <v>7.2348872280314653</v>
      </c>
      <c r="BE170" s="31">
        <v>17.357067528309244</v>
      </c>
      <c r="BF170" s="49">
        <v>5.8658564000000003E-2</v>
      </c>
      <c r="BG170" s="49">
        <v>5.8658564000000003E-2</v>
      </c>
      <c r="BH170" s="49">
        <v>0.13519999999999999</v>
      </c>
      <c r="BI170" s="49">
        <v>0.13802329099999999</v>
      </c>
      <c r="BJ170" s="49">
        <v>0.13802329099999999</v>
      </c>
      <c r="BK170" s="16">
        <v>1</v>
      </c>
      <c r="BL170" s="50">
        <v>89.4</v>
      </c>
      <c r="BM170" s="16">
        <v>132.70000000000002</v>
      </c>
      <c r="BN170" s="50">
        <v>16.993471214198799</v>
      </c>
      <c r="BO170" s="9"/>
      <c r="BP170" s="9">
        <v>0.68899999999999995</v>
      </c>
      <c r="BQ170" s="53">
        <v>0.72703075100000003</v>
      </c>
      <c r="BR170" s="6">
        <v>113</v>
      </c>
      <c r="BS170" s="11">
        <v>144</v>
      </c>
      <c r="BT170" s="48">
        <v>49.727324294566728</v>
      </c>
      <c r="BU170" s="56">
        <v>1.032</v>
      </c>
      <c r="BV170" s="16">
        <v>158</v>
      </c>
      <c r="BW170" s="16">
        <v>140</v>
      </c>
      <c r="BX170" s="16">
        <v>149</v>
      </c>
      <c r="BY170" s="16">
        <v>156</v>
      </c>
      <c r="BZ170" s="16">
        <v>139</v>
      </c>
      <c r="CA170" s="16">
        <v>148</v>
      </c>
      <c r="CB170" s="16">
        <v>139</v>
      </c>
      <c r="CC170" s="16">
        <v>123</v>
      </c>
      <c r="CD170" s="16">
        <v>131</v>
      </c>
      <c r="CE170" s="16">
        <v>123</v>
      </c>
      <c r="CF170" s="16">
        <v>110</v>
      </c>
      <c r="CG170" s="16">
        <v>116</v>
      </c>
      <c r="CH170" s="16">
        <v>114</v>
      </c>
      <c r="CI170" s="16">
        <v>102</v>
      </c>
      <c r="CJ170" s="16">
        <v>108</v>
      </c>
      <c r="CK170" s="49">
        <v>0.89473684210526316</v>
      </c>
      <c r="CL170" s="54">
        <v>0.97651584148718917</v>
      </c>
      <c r="CM170" s="56">
        <v>1.0549554015939608</v>
      </c>
      <c r="CN170" s="56">
        <v>1.0134514461898356</v>
      </c>
      <c r="CO170" s="6">
        <v>980</v>
      </c>
      <c r="CP170" s="14">
        <v>980</v>
      </c>
      <c r="CQ170" s="14">
        <v>410</v>
      </c>
      <c r="CR170" s="4">
        <v>104.4</v>
      </c>
      <c r="CS170" s="7">
        <v>11.8</v>
      </c>
      <c r="CT170" s="6">
        <v>87</v>
      </c>
      <c r="CU170" s="6">
        <v>52</v>
      </c>
      <c r="CV170" s="9">
        <v>0.60240943992291651</v>
      </c>
      <c r="CW170" s="13">
        <v>10.9</v>
      </c>
      <c r="CX170" s="13">
        <v>19.350000000000001</v>
      </c>
      <c r="CY170" s="9">
        <v>0.56330749354005161</v>
      </c>
      <c r="CZ170" s="34">
        <v>18</v>
      </c>
      <c r="DA170" s="9">
        <v>0.41799999999999998</v>
      </c>
      <c r="DB170" s="13">
        <v>29.2</v>
      </c>
      <c r="DC170" s="13">
        <v>65.315219999999997</v>
      </c>
      <c r="DD170" s="13">
        <v>89.924359999999993</v>
      </c>
      <c r="DE170" s="9">
        <v>0.72633511097549097</v>
      </c>
      <c r="DF170" s="16">
        <v>0</v>
      </c>
      <c r="DG170" s="16">
        <v>0</v>
      </c>
      <c r="DH170" s="16">
        <v>0</v>
      </c>
      <c r="DI170" s="16">
        <v>0</v>
      </c>
      <c r="DJ170" s="16">
        <v>0</v>
      </c>
      <c r="DK170" s="16">
        <v>0</v>
      </c>
      <c r="DL170" s="16">
        <v>0</v>
      </c>
      <c r="DM170" s="16">
        <v>0</v>
      </c>
      <c r="DN170" s="16">
        <v>0</v>
      </c>
      <c r="DO170" s="16">
        <v>0</v>
      </c>
      <c r="DP170" s="16">
        <v>0</v>
      </c>
      <c r="DQ170" s="16">
        <v>1</v>
      </c>
      <c r="DR170" s="16">
        <v>0</v>
      </c>
      <c r="DS170" s="16">
        <v>0</v>
      </c>
      <c r="DT170" s="16">
        <v>0</v>
      </c>
      <c r="DU170" s="16">
        <v>0</v>
      </c>
      <c r="DV170" s="16">
        <v>0</v>
      </c>
      <c r="DW170" s="16">
        <v>0</v>
      </c>
      <c r="DX170" s="16">
        <v>0</v>
      </c>
      <c r="DY170" s="16">
        <v>0</v>
      </c>
      <c r="DZ170" s="3" t="s">
        <v>400</v>
      </c>
      <c r="EA170" s="3" t="s">
        <v>400</v>
      </c>
      <c r="EB170" s="50">
        <v>7.8088813243243251</v>
      </c>
      <c r="EC170" s="55">
        <v>7808881.3243243247</v>
      </c>
      <c r="ED170" s="55">
        <v>11281296</v>
      </c>
      <c r="EE170" s="57">
        <v>5681028.0001512961</v>
      </c>
      <c r="EF170" s="57">
        <v>5600267.9998487039</v>
      </c>
      <c r="EG170" s="55">
        <v>3537856.2450344823</v>
      </c>
      <c r="EH170" s="21">
        <v>220200</v>
      </c>
      <c r="EI170" s="57">
        <v>112302</v>
      </c>
      <c r="EJ170" s="57">
        <v>107898</v>
      </c>
      <c r="EK170" s="59">
        <v>2</v>
      </c>
      <c r="EL170" s="60">
        <v>0.51</v>
      </c>
      <c r="EM170" s="56">
        <v>0.49</v>
      </c>
      <c r="EN170" s="30">
        <f t="shared" si="100"/>
        <v>1.02</v>
      </c>
      <c r="EO170" s="30">
        <f t="shared" si="101"/>
        <v>0.98</v>
      </c>
      <c r="EP170" s="57">
        <f t="shared" si="107"/>
        <v>5568726.0001512961</v>
      </c>
      <c r="EQ170" s="57">
        <f t="shared" si="107"/>
        <v>5492369.9998487039</v>
      </c>
      <c r="ER170" s="56">
        <f>EP170/EQ170</f>
        <v>1.0139021952826732</v>
      </c>
      <c r="ES170" s="31">
        <v>5</v>
      </c>
      <c r="ET170" s="31">
        <v>94</v>
      </c>
      <c r="EU170" s="18">
        <v>96</v>
      </c>
      <c r="EV170" s="55">
        <v>1</v>
      </c>
      <c r="EW170" s="55">
        <v>1</v>
      </c>
      <c r="EX170" s="55">
        <v>1</v>
      </c>
      <c r="EY170" s="55">
        <v>0</v>
      </c>
      <c r="EZ170" s="31">
        <v>0</v>
      </c>
      <c r="FA170" s="31">
        <v>0</v>
      </c>
      <c r="FB170" s="31">
        <v>0</v>
      </c>
      <c r="FC170" s="31">
        <v>1</v>
      </c>
      <c r="FD170" s="31">
        <v>0</v>
      </c>
      <c r="FE170" s="61">
        <v>0.79100000000000004</v>
      </c>
      <c r="FF170" s="16">
        <v>2</v>
      </c>
      <c r="FG170" s="16">
        <v>3500</v>
      </c>
      <c r="FH170" s="50">
        <v>448.20760549883789</v>
      </c>
      <c r="FI170" s="48">
        <f t="shared" si="87"/>
        <v>6.1052565302073214</v>
      </c>
      <c r="FJ170" s="27">
        <v>-0.45105196415224547</v>
      </c>
      <c r="FK170" s="27">
        <v>-0.3285298379386426</v>
      </c>
      <c r="FL170" s="31">
        <v>12</v>
      </c>
      <c r="FM170" s="30">
        <v>1.0833333333333333</v>
      </c>
      <c r="FN170" s="30">
        <v>0.41666666666666669</v>
      </c>
      <c r="FO170" s="31">
        <v>13</v>
      </c>
      <c r="FP170" s="31">
        <v>5</v>
      </c>
      <c r="FQ170" s="48">
        <v>-0.88349902229218669</v>
      </c>
      <c r="FR170" s="48">
        <v>-0.56743461181955301</v>
      </c>
      <c r="FS170" s="48">
        <v>-0.22837968971242389</v>
      </c>
      <c r="FT170" s="48">
        <v>5.6800225398968486E-2</v>
      </c>
      <c r="FU170" s="48">
        <v>-0.39020858727276753</v>
      </c>
      <c r="FV170" s="31">
        <v>1.6081287718421051</v>
      </c>
      <c r="FW170" s="30">
        <v>0.44252628442105263</v>
      </c>
      <c r="FX170" s="31">
        <v>13.192197326049998</v>
      </c>
      <c r="FY170" s="31">
        <v>16.122469715000001</v>
      </c>
      <c r="FZ170" s="31">
        <v>15.250265600000001</v>
      </c>
      <c r="GA170" s="31"/>
      <c r="GB170" s="31">
        <v>33.772390001666665</v>
      </c>
      <c r="GC170" s="31">
        <v>26.790779543333333</v>
      </c>
      <c r="GD170" s="31">
        <v>19.261904993333335</v>
      </c>
      <c r="GE170" s="31">
        <v>46.052684536666668</v>
      </c>
      <c r="GF170" s="31">
        <v>7.023156707771796</v>
      </c>
      <c r="GG170" s="31">
        <v>54.905048780000001</v>
      </c>
      <c r="GH170" s="21">
        <v>55.1</v>
      </c>
      <c r="GI170" s="44">
        <v>-0.3665903167926024</v>
      </c>
    </row>
    <row r="171" spans="1:191" ht="14" customHeight="1" x14ac:dyDescent="0.15">
      <c r="A171" s="16" t="s">
        <v>433</v>
      </c>
      <c r="B171" s="21" t="s">
        <v>872</v>
      </c>
      <c r="C171" s="33">
        <v>2.375</v>
      </c>
      <c r="D171" s="20">
        <v>2.375</v>
      </c>
      <c r="E171" s="20">
        <v>2.3333333333333335</v>
      </c>
      <c r="F171" s="20">
        <v>2.25</v>
      </c>
      <c r="G171" s="20">
        <v>2</v>
      </c>
      <c r="H171" s="31"/>
      <c r="I171" s="31"/>
      <c r="J171" s="31"/>
      <c r="K171" s="31"/>
      <c r="L171" s="31"/>
      <c r="M171" s="31"/>
      <c r="N171" s="31"/>
      <c r="O171" s="21"/>
      <c r="P171" s="55"/>
      <c r="Q171" s="57"/>
      <c r="R171" s="57"/>
      <c r="S171" s="57">
        <v>7244.1340939000002</v>
      </c>
      <c r="T171" s="57">
        <v>11714.014080000001</v>
      </c>
      <c r="U171" s="57">
        <v>8516.8263989999996</v>
      </c>
      <c r="V171" s="55">
        <v>7244.1340939000002</v>
      </c>
      <c r="W171" s="50">
        <v>-2.1025295714881898</v>
      </c>
      <c r="X171" s="31"/>
      <c r="Y171" s="17">
        <v>27.898000000000003</v>
      </c>
      <c r="Z171" s="31">
        <v>5.7394161225714289</v>
      </c>
      <c r="AA171" s="26">
        <v>28.2</v>
      </c>
      <c r="AB171" s="49">
        <v>1.9603395999999999E-2</v>
      </c>
      <c r="AC171" s="49">
        <v>1.9603395999999999E-2</v>
      </c>
      <c r="AD171" s="48">
        <v>6.2580692712500001</v>
      </c>
      <c r="AE171" s="48">
        <v>6.2580692712500001</v>
      </c>
      <c r="AF171" s="55">
        <v>11391.5</v>
      </c>
      <c r="AG171" s="55">
        <f t="shared" si="88"/>
        <v>11391500</v>
      </c>
      <c r="AH171" s="50">
        <v>1.508120972201701</v>
      </c>
      <c r="AI171" s="39"/>
      <c r="AJ171" s="39"/>
      <c r="AK171" s="39"/>
      <c r="AL171" s="39"/>
      <c r="AM171" s="40"/>
      <c r="AN171" s="40"/>
      <c r="AO171" s="41"/>
      <c r="AP171" s="39"/>
      <c r="AQ171" s="40"/>
      <c r="AR171" s="40"/>
      <c r="AS171" s="41"/>
      <c r="AT171" s="39"/>
      <c r="AU171" s="39">
        <v>0</v>
      </c>
      <c r="AV171" s="48">
        <v>2.7930798732500004</v>
      </c>
      <c r="AW171" s="55">
        <f t="shared" si="103"/>
        <v>0</v>
      </c>
      <c r="AX171" s="48">
        <v>2.7930798732500004</v>
      </c>
      <c r="AY171" s="48">
        <v>12.124661729250001</v>
      </c>
      <c r="AZ171" s="48">
        <v>14.917741602500001</v>
      </c>
      <c r="BA171" s="56">
        <v>0.24017334650769229</v>
      </c>
      <c r="BB171" s="31">
        <f t="shared" si="104"/>
        <v>0.67082334022173362</v>
      </c>
      <c r="BC171" s="31">
        <f t="shared" si="105"/>
        <v>2.9120205827877159</v>
      </c>
      <c r="BD171" s="31">
        <f t="shared" si="106"/>
        <v>3.5828439230094498</v>
      </c>
      <c r="BE171" s="31">
        <v>9.8409131942594499</v>
      </c>
      <c r="BF171" s="49">
        <v>4.4813559999999997E-3</v>
      </c>
      <c r="BG171" s="49">
        <v>4.4813559999999997E-3</v>
      </c>
      <c r="BH171" s="49"/>
      <c r="BI171" s="49">
        <v>2.4084752000000001E-2</v>
      </c>
      <c r="BJ171" s="49">
        <v>2.4084752000000001E-2</v>
      </c>
      <c r="BK171" s="16">
        <v>0</v>
      </c>
      <c r="BL171" s="50">
        <v>25.8</v>
      </c>
      <c r="BM171" s="16">
        <v>31.4</v>
      </c>
      <c r="BN171" s="50">
        <v>4.1570467916546034</v>
      </c>
      <c r="BO171" s="9">
        <v>0.621</v>
      </c>
      <c r="BP171" s="9"/>
      <c r="BQ171" s="53"/>
      <c r="BR171" s="6"/>
      <c r="BS171" s="11">
        <v>60</v>
      </c>
      <c r="BT171" s="48">
        <v>50.447372110318739</v>
      </c>
      <c r="BU171" s="56">
        <v>1.08</v>
      </c>
      <c r="BV171" s="16">
        <v>28</v>
      </c>
      <c r="BW171" s="16">
        <v>25</v>
      </c>
      <c r="BX171" s="16">
        <v>26</v>
      </c>
      <c r="BY171" s="16">
        <v>21</v>
      </c>
      <c r="BZ171" s="16">
        <v>18</v>
      </c>
      <c r="CA171" s="16">
        <v>20</v>
      </c>
      <c r="CB171" s="16">
        <v>15</v>
      </c>
      <c r="CC171" s="16">
        <v>11</v>
      </c>
      <c r="CD171" s="16">
        <v>13</v>
      </c>
      <c r="CE171" s="16">
        <v>10</v>
      </c>
      <c r="CF171" s="16">
        <v>7</v>
      </c>
      <c r="CG171" s="16">
        <v>9</v>
      </c>
      <c r="CH171" s="16">
        <v>8</v>
      </c>
      <c r="CI171" s="16">
        <v>7</v>
      </c>
      <c r="CJ171" s="16">
        <v>8</v>
      </c>
      <c r="CK171" s="49">
        <v>0.875</v>
      </c>
      <c r="CL171" s="54">
        <v>0.93578497401920147</v>
      </c>
      <c r="CM171" s="56">
        <v>1.0759357271891736</v>
      </c>
      <c r="CN171" s="56">
        <v>1.0172210965010384</v>
      </c>
      <c r="CO171" s="6">
        <v>14</v>
      </c>
      <c r="CP171" s="14">
        <v>14</v>
      </c>
      <c r="CQ171" s="14">
        <v>8</v>
      </c>
      <c r="CR171" s="4">
        <v>22.1</v>
      </c>
      <c r="CS171" s="7">
        <v>41.2</v>
      </c>
      <c r="CT171" s="6">
        <v>98</v>
      </c>
      <c r="CU171" s="6">
        <v>99</v>
      </c>
      <c r="CV171" s="9"/>
      <c r="CW171" s="13">
        <v>61.7</v>
      </c>
      <c r="CX171" s="13">
        <v>70.709999999999994</v>
      </c>
      <c r="CY171" s="9">
        <v>0.87257813604864953</v>
      </c>
      <c r="CZ171" s="34">
        <v>17</v>
      </c>
      <c r="DA171" s="9">
        <v>0.27600000000000002</v>
      </c>
      <c r="DB171" s="13">
        <v>21.6</v>
      </c>
      <c r="DC171" s="13">
        <v>54.881010000000003</v>
      </c>
      <c r="DD171" s="13">
        <v>71.363069999999993</v>
      </c>
      <c r="DE171" s="9">
        <v>0.7690393644780138</v>
      </c>
      <c r="DF171" s="16">
        <v>0</v>
      </c>
      <c r="DG171" s="16">
        <v>0</v>
      </c>
      <c r="DH171" s="16">
        <v>0</v>
      </c>
      <c r="DI171" s="16">
        <v>0</v>
      </c>
      <c r="DJ171" s="16">
        <v>1</v>
      </c>
      <c r="DK171" s="16">
        <v>0</v>
      </c>
      <c r="DL171" s="16">
        <v>0</v>
      </c>
      <c r="DM171" s="16">
        <v>0</v>
      </c>
      <c r="DN171" s="16">
        <v>0</v>
      </c>
      <c r="DO171" s="16">
        <v>0</v>
      </c>
      <c r="DP171" s="16">
        <v>0</v>
      </c>
      <c r="DQ171" s="16">
        <v>0</v>
      </c>
      <c r="DR171" s="16">
        <v>0</v>
      </c>
      <c r="DS171" s="16">
        <v>1</v>
      </c>
      <c r="DT171" s="16">
        <v>1</v>
      </c>
      <c r="DU171" s="16">
        <v>1</v>
      </c>
      <c r="DV171" s="16">
        <v>0</v>
      </c>
      <c r="DW171" s="16">
        <v>0</v>
      </c>
      <c r="DX171" s="16">
        <v>0</v>
      </c>
      <c r="DY171" s="16">
        <v>0</v>
      </c>
      <c r="DZ171" s="3" t="s">
        <v>422</v>
      </c>
      <c r="EA171" s="3" t="s">
        <v>196</v>
      </c>
      <c r="EB171" s="50">
        <v>7.5534391537368419</v>
      </c>
      <c r="EC171" s="55">
        <v>7553439.1537368419</v>
      </c>
      <c r="ED171" s="55">
        <v>7440769</v>
      </c>
      <c r="EE171" s="57">
        <v>3760984.6616877425</v>
      </c>
      <c r="EF171" s="57">
        <v>3679784.3383122571</v>
      </c>
      <c r="EG171" s="55"/>
      <c r="EH171" s="21">
        <v>674600</v>
      </c>
      <c r="EI171" s="57">
        <v>378450.60000000003</v>
      </c>
      <c r="EJ171" s="57">
        <v>296149.40000000002</v>
      </c>
      <c r="EK171" s="59">
        <v>6.8</v>
      </c>
      <c r="EL171" s="60">
        <v>0.56100000000000005</v>
      </c>
      <c r="EM171" s="56">
        <v>0.439</v>
      </c>
      <c r="EN171" s="30">
        <f t="shared" si="100"/>
        <v>3.8148000000000004</v>
      </c>
      <c r="EO171" s="30">
        <f t="shared" si="101"/>
        <v>2.9851999999999999</v>
      </c>
      <c r="EP171" s="57">
        <f t="shared" si="107"/>
        <v>3382534.0616877424</v>
      </c>
      <c r="EQ171" s="57">
        <f t="shared" si="107"/>
        <v>3383634.9383122572</v>
      </c>
      <c r="ER171" s="56">
        <f>EP171/EQ171</f>
        <v>0.99967464674984596</v>
      </c>
      <c r="ES171" s="31"/>
      <c r="ET171" s="31"/>
      <c r="EU171" s="18">
        <v>3.2</v>
      </c>
      <c r="EV171" s="55">
        <v>0</v>
      </c>
      <c r="EW171" s="55">
        <v>0</v>
      </c>
      <c r="EX171" s="55">
        <v>0</v>
      </c>
      <c r="EY171" s="55">
        <v>0</v>
      </c>
      <c r="EZ171" s="31"/>
      <c r="FA171" s="31"/>
      <c r="FB171" s="31"/>
      <c r="FC171" s="31"/>
      <c r="FD171" s="31"/>
      <c r="FE171" s="61"/>
      <c r="FF171" s="16">
        <v>2</v>
      </c>
      <c r="FG171" s="16">
        <v>16000</v>
      </c>
      <c r="FH171" s="50">
        <v>2118.2404033908806</v>
      </c>
      <c r="FI171" s="48">
        <f t="shared" si="87"/>
        <v>7.6583410246261447</v>
      </c>
      <c r="FJ171" s="27">
        <v>-1.199996844867371</v>
      </c>
      <c r="FK171" s="27">
        <v>-0.94796130392789602</v>
      </c>
      <c r="FL171" s="31">
        <v>5</v>
      </c>
      <c r="FM171" s="30">
        <v>2</v>
      </c>
      <c r="FN171" s="30">
        <v>1</v>
      </c>
      <c r="FO171" s="31">
        <v>10</v>
      </c>
      <c r="FP171" s="31">
        <v>5</v>
      </c>
      <c r="FQ171" s="48">
        <v>-1.1949629895283893</v>
      </c>
      <c r="FR171" s="48">
        <v>0.1904664956094112</v>
      </c>
      <c r="FS171" s="48">
        <v>-6.0200649581374655E-3</v>
      </c>
      <c r="FT171" s="48">
        <v>5.6800225398968486E-2</v>
      </c>
      <c r="FU171" s="48">
        <v>-0.38033552748120864</v>
      </c>
      <c r="FV171" s="31">
        <v>3.5042467123076926</v>
      </c>
      <c r="FW171" s="30"/>
      <c r="FX171" s="31">
        <v>20.358007623076922</v>
      </c>
      <c r="FY171" s="31">
        <v>22.971074394999999</v>
      </c>
      <c r="FZ171" s="31">
        <v>22.971074394999999</v>
      </c>
      <c r="GA171" s="31"/>
      <c r="GB171" s="31">
        <v>6.2240542340000005</v>
      </c>
      <c r="GC171" s="31">
        <v>42.301048174999998</v>
      </c>
      <c r="GD171" s="31">
        <v>10.144272019999999</v>
      </c>
      <c r="GE171" s="31">
        <v>52.445320194999994</v>
      </c>
      <c r="GF171" s="31">
        <v>12.047253518689406</v>
      </c>
      <c r="GG171" s="31">
        <v>72.634146340000001</v>
      </c>
      <c r="GH171" s="21">
        <v>7.9</v>
      </c>
      <c r="GI171" s="44">
        <v>-0.28320217920282376</v>
      </c>
    </row>
    <row r="172" spans="1:191" ht="14" customHeight="1" x14ac:dyDescent="0.15">
      <c r="A172" s="16" t="s">
        <v>604</v>
      </c>
      <c r="B172" s="21" t="s">
        <v>873</v>
      </c>
      <c r="C172" s="33">
        <v>4.2575757575757578</v>
      </c>
      <c r="D172" s="20">
        <v>3</v>
      </c>
      <c r="E172" s="20">
        <v>3</v>
      </c>
      <c r="F172" s="20">
        <v>3</v>
      </c>
      <c r="G172" s="20">
        <v>3</v>
      </c>
      <c r="H172" s="31"/>
      <c r="I172" s="31"/>
      <c r="J172" s="31"/>
      <c r="K172" s="31"/>
      <c r="L172" s="31"/>
      <c r="M172" s="31"/>
      <c r="N172" s="31">
        <v>3.12</v>
      </c>
      <c r="O172" s="21">
        <v>3</v>
      </c>
      <c r="P172" s="55">
        <v>4833.0028768000002</v>
      </c>
      <c r="Q172" s="57">
        <v>5611.609512</v>
      </c>
      <c r="R172" s="57">
        <v>12393.342484999999</v>
      </c>
      <c r="S172" s="57">
        <v>16071.939829000001</v>
      </c>
      <c r="T172" s="57">
        <v>13588.701520000001</v>
      </c>
      <c r="U172" s="57">
        <v>17352.223689999999</v>
      </c>
      <c r="V172" s="55">
        <v>11753.5163770421</v>
      </c>
      <c r="W172" s="50">
        <v>1.6432349201503524</v>
      </c>
      <c r="X172" s="31">
        <v>3.4170351425029644</v>
      </c>
      <c r="Y172" s="17"/>
      <c r="Z172" s="31">
        <v>25.953408542500007</v>
      </c>
      <c r="AA172" s="26"/>
      <c r="AB172" s="49">
        <v>8.8876200000000006E-3</v>
      </c>
      <c r="AC172" s="49">
        <v>8.8876200000000006E-3</v>
      </c>
      <c r="AD172" s="48">
        <v>8.9783600883243277</v>
      </c>
      <c r="AE172" s="48">
        <v>8.9783600883243277</v>
      </c>
      <c r="AG172" s="55">
        <f t="shared" si="88"/>
        <v>0</v>
      </c>
      <c r="AH172" s="50">
        <v>0</v>
      </c>
      <c r="AI172" s="39">
        <v>0</v>
      </c>
      <c r="AJ172" s="39">
        <v>0</v>
      </c>
      <c r="AK172" s="39">
        <v>0</v>
      </c>
      <c r="AL172" s="39">
        <v>0</v>
      </c>
      <c r="AM172" s="40">
        <v>0</v>
      </c>
      <c r="AN172" s="40">
        <v>0</v>
      </c>
      <c r="AO172" s="41">
        <v>0</v>
      </c>
      <c r="AP172" s="39">
        <f>AVERAGE(AV172,AK172,AN172)</f>
        <v>1.85199877437931</v>
      </c>
      <c r="AQ172" s="40">
        <v>0</v>
      </c>
      <c r="AR172" s="40">
        <v>0</v>
      </c>
      <c r="AS172" s="41">
        <v>0</v>
      </c>
      <c r="AT172" s="39">
        <f>AVERAGE(AI172,AO172,AR172)</f>
        <v>0</v>
      </c>
      <c r="AU172" s="39">
        <v>3</v>
      </c>
      <c r="AV172" s="48">
        <v>5.5559963231379301</v>
      </c>
      <c r="AW172" s="55">
        <f t="shared" si="103"/>
        <v>1</v>
      </c>
      <c r="AX172" s="48">
        <v>0</v>
      </c>
      <c r="AY172" s="48">
        <v>1.4481299822702702</v>
      </c>
      <c r="AZ172" s="48">
        <v>1.4481299822702702</v>
      </c>
      <c r="BA172" s="56">
        <v>0.72583323771764696</v>
      </c>
      <c r="BB172" s="31">
        <f t="shared" si="104"/>
        <v>0</v>
      </c>
      <c r="BC172" s="31">
        <f t="shared" si="105"/>
        <v>1.0511008736672289</v>
      </c>
      <c r="BD172" s="31">
        <f t="shared" si="106"/>
        <v>1.0511008736672289</v>
      </c>
      <c r="BE172" s="31">
        <v>10.029460961991557</v>
      </c>
      <c r="BF172" s="49">
        <v>0</v>
      </c>
      <c r="BG172" s="49">
        <v>9.9999999999999995E-7</v>
      </c>
      <c r="BH172" s="49"/>
      <c r="BI172" s="49">
        <v>8.8876200000000006E-3</v>
      </c>
      <c r="BJ172" s="49">
        <v>8.8876200000000006E-3</v>
      </c>
      <c r="BK172" s="16">
        <v>0</v>
      </c>
      <c r="BL172" s="50">
        <v>6.8</v>
      </c>
      <c r="BM172" s="16">
        <v>7.6000000000000005</v>
      </c>
      <c r="BN172" s="50">
        <v>106.1624542277001</v>
      </c>
      <c r="BO172" s="9"/>
      <c r="BP172" s="9"/>
      <c r="BQ172" s="53"/>
      <c r="BR172" s="6"/>
      <c r="BS172" s="11"/>
      <c r="BU172" s="56"/>
      <c r="BV172" s="16">
        <v>21</v>
      </c>
      <c r="BW172" s="16">
        <v>12</v>
      </c>
      <c r="BX172" s="16">
        <v>17</v>
      </c>
      <c r="BY172" s="16">
        <v>15</v>
      </c>
      <c r="BZ172" s="16">
        <v>13</v>
      </c>
      <c r="CA172" s="16">
        <v>14</v>
      </c>
      <c r="CB172" s="16">
        <v>13</v>
      </c>
      <c r="CC172" s="16">
        <v>14</v>
      </c>
      <c r="CD172" s="16">
        <v>14</v>
      </c>
      <c r="CE172" s="16">
        <v>13</v>
      </c>
      <c r="CF172" s="16">
        <v>14</v>
      </c>
      <c r="CG172" s="16">
        <v>13</v>
      </c>
      <c r="CH172" s="16">
        <v>12</v>
      </c>
      <c r="CI172" s="16">
        <v>11</v>
      </c>
      <c r="CJ172" s="16">
        <v>11</v>
      </c>
      <c r="CK172" s="49">
        <v>0.91666666666666663</v>
      </c>
      <c r="CL172" s="54">
        <v>0.9649840459813438</v>
      </c>
      <c r="CM172" s="56">
        <v>1.1268457113545596</v>
      </c>
      <c r="CN172" s="56">
        <v>1.0282857177417437</v>
      </c>
      <c r="CO172" s="6"/>
      <c r="CP172" s="14"/>
      <c r="CQ172" s="14"/>
      <c r="CR172" s="4"/>
      <c r="CS172" s="7"/>
      <c r="CT172" s="6"/>
      <c r="CU172" s="6"/>
      <c r="CV172" s="9">
        <v>1.0093171580971396</v>
      </c>
      <c r="CW172" s="13">
        <v>66.94</v>
      </c>
      <c r="CX172" s="13">
        <v>66.63</v>
      </c>
      <c r="CY172" s="9">
        <v>1.0046525589073991</v>
      </c>
      <c r="CZ172" s="34">
        <v>20</v>
      </c>
      <c r="DA172" s="9">
        <v>0.308</v>
      </c>
      <c r="DB172" s="13">
        <v>23.53</v>
      </c>
      <c r="DC172" s="13"/>
      <c r="DD172" s="13"/>
      <c r="DE172" s="9"/>
      <c r="DF172" s="16">
        <v>0</v>
      </c>
      <c r="DG172" s="16">
        <v>0</v>
      </c>
      <c r="DH172" s="16">
        <v>0</v>
      </c>
      <c r="DI172" s="16">
        <v>0</v>
      </c>
      <c r="DJ172" s="16">
        <v>0</v>
      </c>
      <c r="DK172" s="16">
        <v>0</v>
      </c>
      <c r="DL172" s="16">
        <v>0</v>
      </c>
      <c r="DM172" s="16">
        <v>0</v>
      </c>
      <c r="DN172" s="16">
        <v>0</v>
      </c>
      <c r="DO172" s="16">
        <v>0</v>
      </c>
      <c r="DP172" s="16">
        <v>0</v>
      </c>
      <c r="DQ172" s="16">
        <v>1</v>
      </c>
      <c r="DR172" s="16">
        <v>0</v>
      </c>
      <c r="DS172" s="16">
        <v>0</v>
      </c>
      <c r="DT172" s="16">
        <v>0</v>
      </c>
      <c r="DU172" s="16">
        <v>0</v>
      </c>
      <c r="DV172" s="16">
        <v>1</v>
      </c>
      <c r="DW172" s="16">
        <v>0</v>
      </c>
      <c r="DX172" s="16">
        <v>0</v>
      </c>
      <c r="DY172" s="16">
        <v>0</v>
      </c>
      <c r="DZ172" s="3" t="s">
        <v>400</v>
      </c>
      <c r="EA172" s="3" t="s">
        <v>400</v>
      </c>
      <c r="EB172" s="50">
        <v>7.1588397755945957E-2</v>
      </c>
      <c r="EC172" s="55">
        <v>71588.39775594596</v>
      </c>
      <c r="ED172" s="55">
        <v>82900</v>
      </c>
      <c r="EE172" s="57"/>
      <c r="EF172" s="57"/>
      <c r="EG172" s="55"/>
      <c r="EH172" s="21">
        <v>8400</v>
      </c>
      <c r="EI172" s="57">
        <v>3570</v>
      </c>
      <c r="EJ172" s="57">
        <v>4830</v>
      </c>
      <c r="EK172" s="59">
        <v>10.199999999999999</v>
      </c>
      <c r="EL172" s="60">
        <v>0.42499999999999999</v>
      </c>
      <c r="EM172" s="56">
        <v>0.57499999999999996</v>
      </c>
      <c r="EN172" s="30">
        <f t="shared" si="100"/>
        <v>4.335</v>
      </c>
      <c r="EO172" s="30">
        <f t="shared" si="101"/>
        <v>5.8649999999999993</v>
      </c>
      <c r="EP172" s="57"/>
      <c r="EQ172" s="57"/>
      <c r="ER172" s="56"/>
      <c r="ES172" s="31">
        <v>93.2</v>
      </c>
      <c r="ET172" s="31">
        <v>1.0999999999999999</v>
      </c>
      <c r="EU172" s="18">
        <v>1.1000000000000001</v>
      </c>
      <c r="EV172" s="55">
        <v>0</v>
      </c>
      <c r="EW172" s="55">
        <v>0</v>
      </c>
      <c r="EX172" s="55">
        <v>0</v>
      </c>
      <c r="EY172" s="55">
        <v>0</v>
      </c>
      <c r="EZ172" s="31">
        <v>2.1</v>
      </c>
      <c r="FA172" s="31">
        <v>0</v>
      </c>
      <c r="FB172" s="31">
        <v>0</v>
      </c>
      <c r="FC172" s="31">
        <v>1.5</v>
      </c>
      <c r="FD172" s="31">
        <v>0.6</v>
      </c>
      <c r="FE172" s="61"/>
      <c r="FF172" s="16">
        <v>0</v>
      </c>
      <c r="FG172" s="16">
        <v>0</v>
      </c>
      <c r="FH172" s="50">
        <v>0.1</v>
      </c>
      <c r="FI172" s="48">
        <f t="shared" si="87"/>
        <v>-2.3025850929940455</v>
      </c>
      <c r="FJ172" s="27">
        <v>0.89095984865108147</v>
      </c>
      <c r="FK172" s="27">
        <v>0.87773769993163031</v>
      </c>
      <c r="FL172" s="31">
        <v>0.1</v>
      </c>
      <c r="FM172" s="30">
        <v>0</v>
      </c>
      <c r="FN172" s="30">
        <v>0</v>
      </c>
      <c r="FO172" s="31">
        <v>0.1</v>
      </c>
      <c r="FP172" s="31">
        <v>0.1</v>
      </c>
      <c r="FQ172" s="48">
        <v>0.80265502616216045</v>
      </c>
      <c r="FR172" s="48">
        <v>0.72099727080968612</v>
      </c>
      <c r="FS172" s="48">
        <v>0.7277666967310078</v>
      </c>
      <c r="FT172" s="48">
        <v>0.63460134868262663</v>
      </c>
      <c r="FU172" s="48">
        <v>0.75275160846342237</v>
      </c>
      <c r="FV172" s="31">
        <v>2.18820944485</v>
      </c>
      <c r="FW172" s="30"/>
      <c r="FX172" s="31">
        <v>24.879946180999994</v>
      </c>
      <c r="FY172" s="31">
        <v>27.412362124444446</v>
      </c>
      <c r="FZ172" s="31">
        <v>28.076843784375004</v>
      </c>
      <c r="GA172" s="31"/>
      <c r="GB172" s="31">
        <v>31.359282649562505</v>
      </c>
      <c r="GC172" s="31">
        <v>17.213496802062501</v>
      </c>
      <c r="GD172" s="31">
        <v>13.380804830625001</v>
      </c>
      <c r="GE172" s="31">
        <v>30.594301632687504</v>
      </c>
      <c r="GF172" s="31">
        <v>8.5899142763301626</v>
      </c>
      <c r="GG172" s="31">
        <v>72.131707320000004</v>
      </c>
      <c r="GH172" s="21">
        <v>11.5</v>
      </c>
      <c r="GI172" s="44">
        <v>0.21241437779020034</v>
      </c>
    </row>
    <row r="173" spans="1:191" ht="14" customHeight="1" x14ac:dyDescent="0.15">
      <c r="A173" s="16" t="s">
        <v>495</v>
      </c>
      <c r="B173" s="21" t="s">
        <v>874</v>
      </c>
      <c r="C173" s="33">
        <v>4.8243243243243246</v>
      </c>
      <c r="D173" s="20">
        <v>3.2</v>
      </c>
      <c r="E173" s="20">
        <v>3</v>
      </c>
      <c r="F173" s="20">
        <v>3</v>
      </c>
      <c r="G173" s="20">
        <v>3</v>
      </c>
      <c r="H173" s="31">
        <v>-2.85</v>
      </c>
      <c r="I173" s="31">
        <v>-2.8684210526315788</v>
      </c>
      <c r="J173" s="31">
        <v>6.2</v>
      </c>
      <c r="K173" s="31">
        <v>7</v>
      </c>
      <c r="L173" s="31">
        <v>7</v>
      </c>
      <c r="M173" s="31">
        <v>7</v>
      </c>
      <c r="N173" s="31">
        <v>4.7</v>
      </c>
      <c r="O173" s="21">
        <v>6</v>
      </c>
      <c r="P173" s="55">
        <v>2693.3778462</v>
      </c>
      <c r="Q173" s="57">
        <v>2705.3827136</v>
      </c>
      <c r="R173" s="57">
        <v>2902.3231105</v>
      </c>
      <c r="S173" s="57">
        <v>1699.6911927000001</v>
      </c>
      <c r="T173" s="57">
        <v>686.75057409999999</v>
      </c>
      <c r="U173" s="57">
        <v>652.87375320000001</v>
      </c>
      <c r="V173" s="55">
        <v>2348.4910460105266</v>
      </c>
      <c r="W173" s="50">
        <v>-0.33668117951455551</v>
      </c>
      <c r="X173" s="31">
        <v>-1.0288116261610767</v>
      </c>
      <c r="Y173" s="17">
        <v>6.5</v>
      </c>
      <c r="Z173" s="31">
        <v>23.554966392307694</v>
      </c>
      <c r="AA173" s="26">
        <v>42.5</v>
      </c>
      <c r="AB173" s="49">
        <v>0.186193266</v>
      </c>
      <c r="AC173" s="49">
        <v>0.186193266</v>
      </c>
      <c r="AD173" s="48">
        <v>16.365556799459462</v>
      </c>
      <c r="AE173" s="48">
        <v>16.365556799459462</v>
      </c>
      <c r="AG173" s="55">
        <f t="shared" si="88"/>
        <v>0</v>
      </c>
      <c r="AH173" s="50">
        <v>0</v>
      </c>
      <c r="AI173" s="39">
        <v>0</v>
      </c>
      <c r="AJ173" s="39">
        <v>0</v>
      </c>
      <c r="AK173" s="39">
        <v>0</v>
      </c>
      <c r="AL173" s="39">
        <v>0</v>
      </c>
      <c r="AM173" s="40">
        <v>79.035755940417218</v>
      </c>
      <c r="AN173" s="40">
        <v>0.80809188935898468</v>
      </c>
      <c r="AO173" s="41">
        <v>0</v>
      </c>
      <c r="AP173" s="39">
        <f>AVERAGE(AV173,AK173,AN173)</f>
        <v>1.249806757643471</v>
      </c>
      <c r="AQ173" s="40">
        <v>79.035755940417218</v>
      </c>
      <c r="AR173" s="40">
        <v>0.80809188935898468</v>
      </c>
      <c r="AS173" s="41">
        <v>0</v>
      </c>
      <c r="AT173" s="39">
        <f>AVERAGE(AI173,AO173,AR173)</f>
        <v>0.26936396311966154</v>
      </c>
      <c r="AU173" s="39">
        <v>3</v>
      </c>
      <c r="AV173" s="48">
        <v>2.9413283835714283</v>
      </c>
      <c r="AW173" s="55">
        <f t="shared" si="103"/>
        <v>1</v>
      </c>
      <c r="AX173" s="48">
        <v>0</v>
      </c>
      <c r="AY173" s="48">
        <v>16.425840060625003</v>
      </c>
      <c r="AZ173" s="48">
        <v>16.425840060625003</v>
      </c>
      <c r="BA173" s="56">
        <v>0.20362089343157896</v>
      </c>
      <c r="BB173" s="31">
        <f t="shared" si="104"/>
        <v>0</v>
      </c>
      <c r="BC173" s="31">
        <f t="shared" si="105"/>
        <v>3.3446442285086841</v>
      </c>
      <c r="BD173" s="31">
        <f t="shared" si="106"/>
        <v>3.3446442285086841</v>
      </c>
      <c r="BE173" s="31">
        <v>19.710201027968147</v>
      </c>
      <c r="BH173" s="49">
        <v>9.06E-2</v>
      </c>
      <c r="BK173" s="16">
        <v>0</v>
      </c>
      <c r="BL173" s="50">
        <v>9.3000000000000007</v>
      </c>
      <c r="BM173" s="16">
        <v>12.200000000000001</v>
      </c>
      <c r="BN173" s="50">
        <v>3.1226153005811574</v>
      </c>
      <c r="BO173" s="9"/>
      <c r="BP173" s="9">
        <v>0.755</v>
      </c>
      <c r="BQ173" s="53">
        <v>0.75632888700000001</v>
      </c>
      <c r="BR173" s="6">
        <v>125</v>
      </c>
      <c r="BS173" s="11">
        <v>158</v>
      </c>
      <c r="BT173" s="48">
        <v>51.377998285758224</v>
      </c>
      <c r="BU173" s="56">
        <v>1.03</v>
      </c>
      <c r="BV173" s="16">
        <v>296</v>
      </c>
      <c r="BW173" s="16">
        <v>260</v>
      </c>
      <c r="BX173" s="16">
        <v>278</v>
      </c>
      <c r="BY173" s="16">
        <v>305</v>
      </c>
      <c r="BZ173" s="16">
        <v>268</v>
      </c>
      <c r="CA173" s="16">
        <v>287</v>
      </c>
      <c r="CB173" s="16">
        <v>268</v>
      </c>
      <c r="CC173" s="16">
        <v>236</v>
      </c>
      <c r="CD173" s="16">
        <v>252</v>
      </c>
      <c r="CE173" s="16">
        <v>227</v>
      </c>
      <c r="CF173" s="16">
        <v>200</v>
      </c>
      <c r="CG173" s="16">
        <v>214</v>
      </c>
      <c r="CH173" s="16">
        <v>206</v>
      </c>
      <c r="CI173" s="16">
        <v>181</v>
      </c>
      <c r="CJ173" s="16">
        <v>194</v>
      </c>
      <c r="CK173" s="49">
        <v>0.87864077669902918</v>
      </c>
      <c r="CL173" s="54">
        <v>0.97571656445740018</v>
      </c>
      <c r="CM173" s="56">
        <v>1.0608416922828023</v>
      </c>
      <c r="CN173" s="56">
        <v>1.0156902520749518</v>
      </c>
      <c r="CO173" s="6">
        <v>2100</v>
      </c>
      <c r="CP173" s="14">
        <v>2100</v>
      </c>
      <c r="CQ173" s="14">
        <v>970</v>
      </c>
      <c r="CR173" s="4">
        <v>126</v>
      </c>
      <c r="CS173" s="7">
        <v>8.1999999999999993</v>
      </c>
      <c r="CT173" s="6">
        <v>87</v>
      </c>
      <c r="CU173" s="6">
        <v>42</v>
      </c>
      <c r="CV173" s="9">
        <v>0.53946731000196124</v>
      </c>
      <c r="CW173" s="13">
        <v>9.5</v>
      </c>
      <c r="CX173" s="13">
        <v>20.43</v>
      </c>
      <c r="CY173" s="9">
        <v>0.46500244738130203</v>
      </c>
      <c r="CZ173" s="34">
        <v>14</v>
      </c>
      <c r="DA173" s="9">
        <v>0.152</v>
      </c>
      <c r="DB173" s="13">
        <v>13.22</v>
      </c>
      <c r="DC173" s="13">
        <v>67.089870000000005</v>
      </c>
      <c r="DD173" s="13">
        <v>68.130449999999996</v>
      </c>
      <c r="DE173" s="9">
        <v>0.98472665306041585</v>
      </c>
      <c r="DF173" s="16">
        <v>0</v>
      </c>
      <c r="DG173" s="16">
        <v>0</v>
      </c>
      <c r="DH173" s="16">
        <v>0</v>
      </c>
      <c r="DI173" s="16">
        <v>0</v>
      </c>
      <c r="DJ173" s="16">
        <v>0</v>
      </c>
      <c r="DK173" s="16">
        <v>0</v>
      </c>
      <c r="DL173" s="16">
        <v>0</v>
      </c>
      <c r="DM173" s="16">
        <v>0</v>
      </c>
      <c r="DN173" s="16">
        <v>0</v>
      </c>
      <c r="DO173" s="16">
        <v>0</v>
      </c>
      <c r="DP173" s="16">
        <v>0</v>
      </c>
      <c r="DQ173" s="16">
        <v>1</v>
      </c>
      <c r="DR173" s="16">
        <v>0</v>
      </c>
      <c r="DS173" s="16">
        <v>0</v>
      </c>
      <c r="DT173" s="16">
        <v>0</v>
      </c>
      <c r="DU173" s="16">
        <v>0</v>
      </c>
      <c r="DV173" s="16">
        <v>1</v>
      </c>
      <c r="DW173" s="16">
        <v>0</v>
      </c>
      <c r="DX173" s="16">
        <v>0</v>
      </c>
      <c r="DY173" s="16">
        <v>0</v>
      </c>
      <c r="DZ173" s="3" t="s">
        <v>400</v>
      </c>
      <c r="EA173" s="3" t="s">
        <v>400</v>
      </c>
      <c r="EB173" s="50">
        <v>3.9069814324324326</v>
      </c>
      <c r="EC173" s="55">
        <v>3906981.4324324327</v>
      </c>
      <c r="ED173" s="55">
        <v>5106977</v>
      </c>
      <c r="EE173" s="57">
        <v>2626456.0001973463</v>
      </c>
      <c r="EF173" s="57">
        <v>2480520.9998026541</v>
      </c>
      <c r="EG173" s="55">
        <v>1615316.3558620685</v>
      </c>
      <c r="EH173" s="21">
        <v>152100</v>
      </c>
      <c r="EI173" s="57">
        <v>69509.7</v>
      </c>
      <c r="EJ173" s="57">
        <v>82590.299999999988</v>
      </c>
      <c r="EK173" s="59">
        <v>3</v>
      </c>
      <c r="EL173" s="60">
        <v>0.45700000000000002</v>
      </c>
      <c r="EM173" s="56">
        <v>0.54299999999999993</v>
      </c>
      <c r="EN173" s="30">
        <f t="shared" si="100"/>
        <v>1.371</v>
      </c>
      <c r="EO173" s="30">
        <f t="shared" si="101"/>
        <v>1.6289999999999998</v>
      </c>
      <c r="EP173" s="57">
        <f t="shared" ref="EP173:EP181" si="108">EE173-EI173</f>
        <v>2556946.3001973461</v>
      </c>
      <c r="EQ173" s="57">
        <f t="shared" ref="EQ173:EQ181" si="109">EF173-EJ173</f>
        <v>2397930.6998026543</v>
      </c>
      <c r="ER173" s="56">
        <f t="shared" ref="ER173:ER181" si="110">EP173/EQ173</f>
        <v>1.0663136763742915</v>
      </c>
      <c r="ES173" s="31">
        <v>10</v>
      </c>
      <c r="ET173" s="31">
        <v>60</v>
      </c>
      <c r="EU173" s="18">
        <v>71.3</v>
      </c>
      <c r="EV173" s="55">
        <v>1</v>
      </c>
      <c r="EW173" s="55">
        <v>0</v>
      </c>
      <c r="EX173" s="55">
        <v>1</v>
      </c>
      <c r="EY173" s="55">
        <v>0</v>
      </c>
      <c r="EZ173" s="31">
        <v>0</v>
      </c>
      <c r="FA173" s="31">
        <v>0</v>
      </c>
      <c r="FB173" s="31">
        <v>0</v>
      </c>
      <c r="FC173" s="31">
        <v>30</v>
      </c>
      <c r="FD173" s="31">
        <v>0</v>
      </c>
      <c r="FE173" s="61">
        <v>0.76700000000000002</v>
      </c>
      <c r="FF173" s="16">
        <v>1</v>
      </c>
      <c r="FG173" s="16">
        <v>25000</v>
      </c>
      <c r="FH173" s="50">
        <v>6398.8018454531903</v>
      </c>
      <c r="FI173" s="48">
        <f t="shared" ref="FI173:FI204" si="111">LN(FH173)</f>
        <v>8.7638660401735358</v>
      </c>
      <c r="FJ173" s="27">
        <v>-1.4462269408880104</v>
      </c>
      <c r="FK173" s="27">
        <v>-0.95661200965680127</v>
      </c>
      <c r="FL173" s="31">
        <v>10</v>
      </c>
      <c r="FM173" s="30">
        <v>1.2</v>
      </c>
      <c r="FN173" s="30">
        <v>0.7</v>
      </c>
      <c r="FO173" s="31">
        <v>12</v>
      </c>
      <c r="FP173" s="31">
        <v>7</v>
      </c>
      <c r="FQ173" s="48">
        <v>-1.4166709574197993</v>
      </c>
      <c r="FR173" s="48">
        <v>-0.35089143826842034</v>
      </c>
      <c r="FS173" s="48">
        <v>-0.1542598147943284</v>
      </c>
      <c r="FT173" s="48">
        <v>-0.17903696777803482</v>
      </c>
      <c r="FU173" s="48">
        <v>-0.61149423758347698</v>
      </c>
      <c r="FV173" s="31">
        <v>2.4431387918235292</v>
      </c>
      <c r="FW173" s="30">
        <v>0.51571123489473691</v>
      </c>
      <c r="FX173" s="31">
        <v>12.416527810549999</v>
      </c>
      <c r="FY173" s="31">
        <v>11.174073849999999</v>
      </c>
      <c r="FZ173" s="31">
        <v>9.5239300883333335</v>
      </c>
      <c r="GA173" s="31">
        <v>0.43395144299999999</v>
      </c>
      <c r="GB173" s="31">
        <v>34.217975568666667</v>
      </c>
      <c r="GC173" s="31">
        <v>20.735897694933332</v>
      </c>
      <c r="GD173" s="31">
        <v>17.910616987333334</v>
      </c>
      <c r="GE173" s="31">
        <v>38.64651468226667</v>
      </c>
      <c r="GF173" s="31">
        <v>3.6806670399165546</v>
      </c>
      <c r="GG173" s="31">
        <v>46.33473171</v>
      </c>
      <c r="GH173" s="21">
        <v>134.19999999999999</v>
      </c>
      <c r="GI173" s="44">
        <v>-1.0676605858676103</v>
      </c>
    </row>
    <row r="174" spans="1:191" ht="14" customHeight="1" x14ac:dyDescent="0.15">
      <c r="A174" s="16" t="s">
        <v>527</v>
      </c>
      <c r="B174" s="21" t="s">
        <v>875</v>
      </c>
      <c r="C174" s="33">
        <v>4.6891891891891895</v>
      </c>
      <c r="D174" s="20">
        <v>4.5</v>
      </c>
      <c r="E174" s="20">
        <v>4.5</v>
      </c>
      <c r="F174" s="20">
        <v>4.5</v>
      </c>
      <c r="G174" s="20">
        <v>4.5</v>
      </c>
      <c r="H174" s="31">
        <v>-2</v>
      </c>
      <c r="I174" s="31">
        <v>-2</v>
      </c>
      <c r="J174" s="31">
        <v>-2</v>
      </c>
      <c r="K174" s="31">
        <v>-2</v>
      </c>
      <c r="L174" s="31">
        <v>-2</v>
      </c>
      <c r="M174" s="31">
        <v>-2</v>
      </c>
      <c r="N174" s="31">
        <v>3.25</v>
      </c>
      <c r="O174" s="21">
        <v>4</v>
      </c>
      <c r="P174" s="55">
        <v>6314.4314144</v>
      </c>
      <c r="Q174" s="57">
        <v>7892.9072663999996</v>
      </c>
      <c r="R174" s="57">
        <v>21429.903341000001</v>
      </c>
      <c r="S174" s="57">
        <v>38441.259572000003</v>
      </c>
      <c r="T174" s="57">
        <v>23428.98287</v>
      </c>
      <c r="U174" s="57">
        <v>45374.302750000003</v>
      </c>
      <c r="V174" s="55">
        <v>21783.602365468421</v>
      </c>
      <c r="W174" s="50">
        <v>4.5050077926259062</v>
      </c>
      <c r="X174" s="31">
        <v>5.0736408066434553</v>
      </c>
      <c r="Y174" s="17">
        <v>25.485714285714284</v>
      </c>
      <c r="Z174" s="31">
        <v>27.631645491874998</v>
      </c>
      <c r="AA174" s="26">
        <v>42.5</v>
      </c>
      <c r="AD174" s="48">
        <v>0.18362981220833333</v>
      </c>
      <c r="AE174" s="48">
        <v>0.18362981220833333</v>
      </c>
      <c r="AF174" s="55">
        <v>0</v>
      </c>
      <c r="AG174" s="55">
        <f t="shared" si="88"/>
        <v>0</v>
      </c>
      <c r="AH174" s="50">
        <v>0</v>
      </c>
      <c r="AI174" s="39">
        <v>0</v>
      </c>
      <c r="AJ174" s="39">
        <v>0</v>
      </c>
      <c r="AK174" s="39">
        <v>0</v>
      </c>
      <c r="AL174" s="39">
        <v>0</v>
      </c>
      <c r="AM174" s="40">
        <v>0</v>
      </c>
      <c r="AN174" s="40">
        <v>0</v>
      </c>
      <c r="AO174" s="41">
        <v>0</v>
      </c>
      <c r="AP174" s="39">
        <f>AVERAGE(AV174,AK174,AN174)</f>
        <v>5.9001948806306288</v>
      </c>
      <c r="AQ174" s="40">
        <v>0</v>
      </c>
      <c r="AR174" s="40">
        <v>0</v>
      </c>
      <c r="AS174" s="41">
        <v>0</v>
      </c>
      <c r="AT174" s="39">
        <f>AVERAGE(AI174,AO174,AR174)</f>
        <v>0</v>
      </c>
      <c r="AU174" s="39">
        <v>3</v>
      </c>
      <c r="AV174" s="48">
        <v>17.700584641891886</v>
      </c>
      <c r="AW174" s="55">
        <f t="shared" si="103"/>
        <v>1</v>
      </c>
      <c r="AX174" s="48">
        <v>0</v>
      </c>
      <c r="AY174" s="48">
        <v>1.6558476380270271</v>
      </c>
      <c r="AZ174" s="48">
        <v>1.6558476380270271</v>
      </c>
      <c r="BA174" s="56">
        <v>2.15049625325</v>
      </c>
      <c r="BB174" s="31">
        <f t="shared" si="104"/>
        <v>0</v>
      </c>
      <c r="BC174" s="31">
        <f t="shared" si="105"/>
        <v>3.560894141529984</v>
      </c>
      <c r="BD174" s="31">
        <f t="shared" si="106"/>
        <v>3.560894141529984</v>
      </c>
      <c r="BE174" s="31">
        <v>3.7445239537383173</v>
      </c>
      <c r="BF174" s="49">
        <v>0.31485629999999998</v>
      </c>
      <c r="BG174" s="49">
        <v>0.31485629999999998</v>
      </c>
      <c r="BH174" s="49">
        <v>2.6200000000000001E-2</v>
      </c>
      <c r="BK174" s="16">
        <v>0</v>
      </c>
      <c r="BL174" s="50">
        <v>21.5</v>
      </c>
      <c r="BM174" s="16">
        <v>8.6999999999999975</v>
      </c>
      <c r="BN174" s="50">
        <v>2.705883341879407</v>
      </c>
      <c r="BO174" s="9">
        <v>0.78600000000000003</v>
      </c>
      <c r="BP174" s="9">
        <v>0.22900000000000001</v>
      </c>
      <c r="BQ174" s="53">
        <v>0.25488608099999999</v>
      </c>
      <c r="BR174" s="6">
        <v>10</v>
      </c>
      <c r="BS174" s="11">
        <v>27</v>
      </c>
      <c r="BT174" s="48">
        <v>49.117022164302789</v>
      </c>
      <c r="BU174" s="56">
        <v>1.073</v>
      </c>
      <c r="BV174" s="16">
        <v>10</v>
      </c>
      <c r="BW174" s="16">
        <v>8</v>
      </c>
      <c r="BX174" s="16">
        <v>9</v>
      </c>
      <c r="BY174" s="16">
        <v>6</v>
      </c>
      <c r="BZ174" s="16">
        <v>4</v>
      </c>
      <c r="CA174" s="16">
        <v>5</v>
      </c>
      <c r="CB174" s="16">
        <v>4</v>
      </c>
      <c r="CC174" s="16">
        <v>4</v>
      </c>
      <c r="CD174" s="16">
        <v>4</v>
      </c>
      <c r="CE174" s="16">
        <v>3</v>
      </c>
      <c r="CF174" s="16">
        <v>2</v>
      </c>
      <c r="CG174" s="16">
        <v>3</v>
      </c>
      <c r="CH174" s="16">
        <v>3</v>
      </c>
      <c r="CI174" s="16">
        <v>2</v>
      </c>
      <c r="CJ174" s="16">
        <v>3</v>
      </c>
      <c r="CK174" s="49">
        <v>0.66666666666666663</v>
      </c>
      <c r="CL174" s="54">
        <v>0.63092975357145742</v>
      </c>
      <c r="CM174" s="56">
        <v>1.0601844361753765</v>
      </c>
      <c r="CN174" s="56">
        <v>1.013436217828922</v>
      </c>
      <c r="CO174" s="6">
        <v>14</v>
      </c>
      <c r="CP174" s="14">
        <v>14</v>
      </c>
      <c r="CQ174" s="14">
        <v>9</v>
      </c>
      <c r="CR174" s="4">
        <v>4.5</v>
      </c>
      <c r="CS174" s="7"/>
      <c r="CT174" s="6"/>
      <c r="CU174" s="6">
        <v>100</v>
      </c>
      <c r="CV174" s="9">
        <v>0.92926601627465744</v>
      </c>
      <c r="CW174" s="13">
        <v>57.3</v>
      </c>
      <c r="CX174" s="13">
        <v>64.75</v>
      </c>
      <c r="CY174" s="9">
        <v>0.88494208494208493</v>
      </c>
      <c r="CZ174" s="34">
        <v>0</v>
      </c>
      <c r="DA174" s="9">
        <v>0.31</v>
      </c>
      <c r="DB174" s="13">
        <v>24.47</v>
      </c>
      <c r="DC174" s="13">
        <v>60.615810000000003</v>
      </c>
      <c r="DD174" s="13">
        <v>81.776449999999997</v>
      </c>
      <c r="DE174" s="9">
        <v>0.74123797254588586</v>
      </c>
      <c r="DF174" s="16">
        <v>0</v>
      </c>
      <c r="DG174" s="16">
        <v>0</v>
      </c>
      <c r="DH174" s="16">
        <v>0</v>
      </c>
      <c r="DI174" s="16">
        <v>1</v>
      </c>
      <c r="DJ174" s="16">
        <v>0</v>
      </c>
      <c r="DK174" s="16">
        <v>0</v>
      </c>
      <c r="DL174" s="16">
        <v>0</v>
      </c>
      <c r="DM174" s="16">
        <v>0</v>
      </c>
      <c r="DN174" s="16">
        <v>0</v>
      </c>
      <c r="DO174" s="16">
        <v>0</v>
      </c>
      <c r="DP174" s="16">
        <v>0</v>
      </c>
      <c r="DQ174" s="16">
        <v>0</v>
      </c>
      <c r="DR174" s="16">
        <v>1</v>
      </c>
      <c r="DS174" s="16">
        <v>0</v>
      </c>
      <c r="DT174" s="16">
        <v>0</v>
      </c>
      <c r="DU174" s="16">
        <v>0</v>
      </c>
      <c r="DV174" s="16">
        <v>1</v>
      </c>
      <c r="DW174" s="16">
        <v>0</v>
      </c>
      <c r="DX174" s="16">
        <v>0</v>
      </c>
      <c r="DY174" s="16">
        <v>0</v>
      </c>
      <c r="DZ174" s="3" t="s">
        <v>399</v>
      </c>
      <c r="EA174" s="3" t="s">
        <v>38</v>
      </c>
      <c r="EB174" s="50">
        <v>3.2152162162162163</v>
      </c>
      <c r="EC174" s="55">
        <v>3215216.2162162163</v>
      </c>
      <c r="ED174" s="55">
        <v>4265800</v>
      </c>
      <c r="EE174" s="57">
        <v>2119003.7853754</v>
      </c>
      <c r="EF174" s="57">
        <v>2146796.2146246</v>
      </c>
      <c r="EG174" s="55">
        <v>1765017.1394137933</v>
      </c>
      <c r="EH174" s="21">
        <v>1494000</v>
      </c>
      <c r="EI174" s="57">
        <v>833651.99999999988</v>
      </c>
      <c r="EJ174" s="57">
        <v>660348</v>
      </c>
      <c r="EK174" s="59">
        <v>35</v>
      </c>
      <c r="EL174" s="60">
        <v>0.55799999999999994</v>
      </c>
      <c r="EM174" s="56">
        <v>0.442</v>
      </c>
      <c r="EN174" s="30">
        <f t="shared" si="100"/>
        <v>19.529999999999998</v>
      </c>
      <c r="EO174" s="30">
        <f t="shared" si="101"/>
        <v>15.47</v>
      </c>
      <c r="EP174" s="57">
        <f t="shared" si="108"/>
        <v>1285351.7853754</v>
      </c>
      <c r="EQ174" s="57">
        <f t="shared" si="109"/>
        <v>1486448.2146246</v>
      </c>
      <c r="ER174" s="56">
        <f t="shared" si="110"/>
        <v>0.86471346443778629</v>
      </c>
      <c r="ES174" s="31">
        <v>14.600000000000001</v>
      </c>
      <c r="ET174" s="31">
        <v>14.899999999999999</v>
      </c>
      <c r="EU174" s="18">
        <v>14.9</v>
      </c>
      <c r="EV174" s="55">
        <v>0</v>
      </c>
      <c r="EW174" s="55">
        <v>0</v>
      </c>
      <c r="EX174" s="55">
        <v>0</v>
      </c>
      <c r="EY174" s="55">
        <v>0</v>
      </c>
      <c r="EZ174" s="31">
        <v>4</v>
      </c>
      <c r="FA174" s="31">
        <v>42.5</v>
      </c>
      <c r="FB174" s="31">
        <v>0</v>
      </c>
      <c r="FC174" s="31">
        <v>9.1999999999999993</v>
      </c>
      <c r="FD174" s="31">
        <v>14.799999999999999</v>
      </c>
      <c r="FE174" s="61">
        <v>0.39800000000000002</v>
      </c>
      <c r="FF174" s="16">
        <v>0</v>
      </c>
      <c r="FG174" s="16">
        <v>0</v>
      </c>
      <c r="FH174" s="50">
        <v>0.1</v>
      </c>
      <c r="FI174" s="48">
        <f t="shared" si="111"/>
        <v>-2.3025850929940455</v>
      </c>
      <c r="FJ174" s="27">
        <v>0.98413688600856375</v>
      </c>
      <c r="FK174" s="27">
        <v>1.0681207061239417</v>
      </c>
      <c r="FL174" s="31">
        <v>0.1</v>
      </c>
      <c r="FM174" s="30">
        <v>0</v>
      </c>
      <c r="FN174" s="30">
        <v>0</v>
      </c>
      <c r="FO174" s="31">
        <v>0.1</v>
      </c>
      <c r="FP174" s="31">
        <v>0.1</v>
      </c>
      <c r="FQ174" s="48">
        <v>0.80265502616216045</v>
      </c>
      <c r="FR174" s="48">
        <v>0.72099727080968612</v>
      </c>
      <c r="FS174" s="48">
        <v>0.7277666967310078</v>
      </c>
      <c r="FT174" s="48">
        <v>0.63460134868262663</v>
      </c>
      <c r="FU174" s="48">
        <v>0.79082820970188461</v>
      </c>
      <c r="FV174" s="31">
        <v>4.65063981565</v>
      </c>
      <c r="FW174" s="30">
        <v>6.1802920795263159</v>
      </c>
      <c r="FX174" s="31">
        <v>10.063523882105263</v>
      </c>
      <c r="FY174" s="31">
        <v>13.333802375555557</v>
      </c>
      <c r="FZ174" s="31">
        <v>14.803600750000001</v>
      </c>
      <c r="GA174" s="31"/>
      <c r="GB174" s="31">
        <v>1.1272098341666663</v>
      </c>
      <c r="GC174" s="31">
        <v>19.084727296842107</v>
      </c>
      <c r="GD174" s="31">
        <v>27.863835916315793</v>
      </c>
      <c r="GE174" s="31">
        <v>46.948563213157897</v>
      </c>
      <c r="GF174" s="31">
        <v>6.9500778559372671</v>
      </c>
      <c r="GG174" s="31">
        <v>79.990243899999996</v>
      </c>
      <c r="GH174" s="21">
        <v>2.2000000000000002</v>
      </c>
      <c r="GI174" s="44">
        <v>2.1985281613796555</v>
      </c>
    </row>
    <row r="175" spans="1:191" ht="14" customHeight="1" x14ac:dyDescent="0.15">
      <c r="A175" s="16" t="s">
        <v>695</v>
      </c>
      <c r="B175" s="21" t="s">
        <v>876</v>
      </c>
      <c r="C175" s="33">
        <v>1.7647058823529411</v>
      </c>
      <c r="D175" s="20">
        <v>1</v>
      </c>
      <c r="E175" s="20">
        <v>1</v>
      </c>
      <c r="F175" s="20">
        <v>1</v>
      </c>
      <c r="G175" s="20">
        <v>1</v>
      </c>
      <c r="H175" s="31">
        <v>8.6470588235294112</v>
      </c>
      <c r="I175" s="31">
        <v>8.6470588235294112</v>
      </c>
      <c r="J175" s="31">
        <v>9.8000000000000007</v>
      </c>
      <c r="K175" s="31">
        <v>10</v>
      </c>
      <c r="L175" s="31">
        <v>10</v>
      </c>
      <c r="M175" s="31">
        <v>10</v>
      </c>
      <c r="N175" s="31">
        <v>1.3</v>
      </c>
      <c r="O175" s="21">
        <v>3</v>
      </c>
      <c r="P175" s="55"/>
      <c r="Q175" s="57"/>
      <c r="R175" s="57">
        <v>12086.602654</v>
      </c>
      <c r="S175" s="57">
        <v>14733.906290000001</v>
      </c>
      <c r="T175" s="57">
        <v>12442.314270000001</v>
      </c>
      <c r="U175" s="57">
        <v>16163.601210000001</v>
      </c>
      <c r="V175" s="55">
        <v>12045.95121679524</v>
      </c>
      <c r="W175" s="50">
        <v>1.7596951735799795</v>
      </c>
      <c r="X175" s="31"/>
      <c r="Y175" s="17">
        <v>38.56666666666667</v>
      </c>
      <c r="Z175" s="31">
        <v>7.3727812831874999</v>
      </c>
      <c r="AA175" s="26">
        <v>25.8</v>
      </c>
      <c r="AD175" s="48"/>
      <c r="AE175" s="49">
        <v>1E-3</v>
      </c>
      <c r="AF175" s="55">
        <v>4667.0555555555557</v>
      </c>
      <c r="AG175" s="55">
        <f t="shared" ref="AG175:AG206" si="112">AF175*1000</f>
        <v>4667055.555555556</v>
      </c>
      <c r="AH175" s="50">
        <v>0.89964210948726431</v>
      </c>
      <c r="AI175" s="39"/>
      <c r="AJ175" s="39">
        <v>76.421465373175806</v>
      </c>
      <c r="AK175" s="39">
        <v>102.19419950593792</v>
      </c>
      <c r="AL175" s="39">
        <v>89.307832439556861</v>
      </c>
      <c r="AM175" s="40"/>
      <c r="AN175" s="40">
        <v>0</v>
      </c>
      <c r="AO175" s="41">
        <v>0</v>
      </c>
      <c r="AP175" s="39">
        <f>AVERAGE(AK175,AN175)</f>
        <v>51.097099752968958</v>
      </c>
      <c r="AQ175" s="40"/>
      <c r="AR175" s="40">
        <v>76.421465373175806</v>
      </c>
      <c r="AS175" s="41">
        <v>102.19419950593792</v>
      </c>
      <c r="AT175" s="39">
        <f>AVERAGE(AO175,AR175)</f>
        <v>38.210732686587903</v>
      </c>
      <c r="AU175" s="39">
        <v>2</v>
      </c>
      <c r="AV175" s="48">
        <v>5.2485430437333331</v>
      </c>
      <c r="AW175" s="55">
        <f t="shared" si="103"/>
        <v>0</v>
      </c>
      <c r="AX175" s="48">
        <v>5.2485430437333331</v>
      </c>
      <c r="AY175" s="48">
        <v>3.3602587540666664</v>
      </c>
      <c r="AZ175" s="48">
        <v>8.6088017978</v>
      </c>
      <c r="BA175" s="56">
        <v>0.62359620760869572</v>
      </c>
      <c r="BB175" s="31">
        <f t="shared" si="104"/>
        <v>3.2729715375431074</v>
      </c>
      <c r="BC175" s="31">
        <f t="shared" si="105"/>
        <v>2.0954446156198943</v>
      </c>
      <c r="BD175" s="31">
        <f t="shared" si="106"/>
        <v>5.3684161531630021</v>
      </c>
      <c r="BE175" s="31">
        <v>5.3684161531630021</v>
      </c>
      <c r="BF175" s="49">
        <v>3.6126151000000002E-2</v>
      </c>
      <c r="BG175" s="49">
        <v>3.6126151000000002E-2</v>
      </c>
      <c r="BH175" s="49"/>
      <c r="BK175" s="16">
        <v>1</v>
      </c>
      <c r="BL175" s="50">
        <v>84.3</v>
      </c>
      <c r="BM175" s="16">
        <v>98.499999999999986</v>
      </c>
      <c r="BN175" s="50">
        <v>18.987292250894797</v>
      </c>
      <c r="BO175" s="9">
        <v>0.66300000000000003</v>
      </c>
      <c r="BP175" s="9">
        <v>0.35199999999999998</v>
      </c>
      <c r="BQ175" s="53">
        <v>0.35244488800000001</v>
      </c>
      <c r="BR175" s="6">
        <v>31</v>
      </c>
      <c r="BS175" s="11">
        <v>31</v>
      </c>
      <c r="BT175" s="48">
        <v>51.070432474329657</v>
      </c>
      <c r="BU175" s="56">
        <v>1.056</v>
      </c>
      <c r="BV175" s="16">
        <v>16</v>
      </c>
      <c r="BW175" s="16">
        <v>12</v>
      </c>
      <c r="BX175" s="16">
        <v>14</v>
      </c>
      <c r="BY175" s="16">
        <v>14</v>
      </c>
      <c r="BZ175" s="16">
        <v>11</v>
      </c>
      <c r="CA175" s="16">
        <v>12</v>
      </c>
      <c r="CB175" s="16">
        <v>12</v>
      </c>
      <c r="CC175" s="16">
        <v>8</v>
      </c>
      <c r="CD175" s="16">
        <v>10</v>
      </c>
      <c r="CE175" s="16">
        <v>10</v>
      </c>
      <c r="CF175" s="16">
        <v>8</v>
      </c>
      <c r="CG175" s="16">
        <v>9</v>
      </c>
      <c r="CH175" s="16">
        <v>8</v>
      </c>
      <c r="CI175" s="16">
        <v>6</v>
      </c>
      <c r="CJ175" s="16">
        <v>7</v>
      </c>
      <c r="CK175" s="49">
        <v>0.75</v>
      </c>
      <c r="CL175" s="54">
        <v>0.8616541669070521</v>
      </c>
      <c r="CM175" s="56">
        <v>1.113362185127059</v>
      </c>
      <c r="CN175" s="56">
        <v>1.0252698373999309</v>
      </c>
      <c r="CO175" s="6">
        <v>6</v>
      </c>
      <c r="CP175" s="14">
        <v>6</v>
      </c>
      <c r="CQ175" s="14">
        <v>6</v>
      </c>
      <c r="CR175" s="4">
        <v>20.7</v>
      </c>
      <c r="CS175" s="7"/>
      <c r="CT175" s="6"/>
      <c r="CU175" s="6">
        <v>100</v>
      </c>
      <c r="CV175" s="9"/>
      <c r="CW175" s="13">
        <v>80.8</v>
      </c>
      <c r="CX175" s="13">
        <v>87.14</v>
      </c>
      <c r="CY175" s="9">
        <v>0.92724351618085832</v>
      </c>
      <c r="CZ175" s="34">
        <v>13</v>
      </c>
      <c r="DA175" s="9">
        <v>0.223</v>
      </c>
      <c r="DB175" s="13">
        <v>19.329999999999998</v>
      </c>
      <c r="DC175" s="13">
        <v>61.33831</v>
      </c>
      <c r="DD175" s="13">
        <v>76.472729999999999</v>
      </c>
      <c r="DE175" s="9">
        <v>0.80209389673939979</v>
      </c>
      <c r="DF175" s="16">
        <v>0</v>
      </c>
      <c r="DG175" s="16">
        <v>0</v>
      </c>
      <c r="DH175" s="16">
        <v>0</v>
      </c>
      <c r="DI175" s="16">
        <v>0</v>
      </c>
      <c r="DJ175" s="16">
        <v>1</v>
      </c>
      <c r="DK175" s="16">
        <v>0</v>
      </c>
      <c r="DL175" s="16">
        <v>0</v>
      </c>
      <c r="DM175" s="16">
        <v>0</v>
      </c>
      <c r="DN175" s="16">
        <v>0</v>
      </c>
      <c r="DO175" s="16">
        <v>0</v>
      </c>
      <c r="DP175" s="16">
        <v>0</v>
      </c>
      <c r="DQ175" s="16">
        <v>0</v>
      </c>
      <c r="DR175" s="16">
        <v>0</v>
      </c>
      <c r="DS175" s="16">
        <v>1</v>
      </c>
      <c r="DT175" s="16">
        <v>1</v>
      </c>
      <c r="DU175" s="16">
        <v>1</v>
      </c>
      <c r="DV175" s="16">
        <v>0</v>
      </c>
      <c r="DW175" s="16">
        <v>0</v>
      </c>
      <c r="DX175" s="16">
        <v>0</v>
      </c>
      <c r="DY175" s="16">
        <v>0</v>
      </c>
      <c r="DZ175" s="3" t="s">
        <v>399</v>
      </c>
      <c r="EA175" s="3" t="s">
        <v>39</v>
      </c>
      <c r="EB175" s="50">
        <v>5.1876801967567578</v>
      </c>
      <c r="EC175" s="55">
        <v>5187680.1967567578</v>
      </c>
      <c r="ED175" s="55">
        <v>5387000</v>
      </c>
      <c r="EE175" s="57">
        <v>2772351.2013600999</v>
      </c>
      <c r="EF175" s="57">
        <v>2614648.7986399001</v>
      </c>
      <c r="EG175" s="55">
        <v>2571044.5505862073</v>
      </c>
      <c r="EH175" s="21">
        <v>124400</v>
      </c>
      <c r="EI175" s="57">
        <v>69664</v>
      </c>
      <c r="EJ175" s="57">
        <v>54736</v>
      </c>
      <c r="EK175" s="59">
        <v>2.2999999999999998</v>
      </c>
      <c r="EL175" s="60">
        <v>0.56000000000000005</v>
      </c>
      <c r="EM175" s="56">
        <v>0.44</v>
      </c>
      <c r="EN175" s="30">
        <f t="shared" si="100"/>
        <v>1.288</v>
      </c>
      <c r="EO175" s="30">
        <f t="shared" si="101"/>
        <v>1.012</v>
      </c>
      <c r="EP175" s="57">
        <f t="shared" si="108"/>
        <v>2702687.2013600999</v>
      </c>
      <c r="EQ175" s="57">
        <f t="shared" si="109"/>
        <v>2559912.7986399001</v>
      </c>
      <c r="ER175" s="56">
        <f t="shared" si="110"/>
        <v>1.0557731508651611</v>
      </c>
      <c r="ES175" s="31">
        <v>83.800000000000011</v>
      </c>
      <c r="ET175" s="31">
        <v>0</v>
      </c>
      <c r="EU175" s="18">
        <v>0.05</v>
      </c>
      <c r="EV175" s="55">
        <v>0</v>
      </c>
      <c r="EW175" s="55">
        <v>0</v>
      </c>
      <c r="EX175" s="55">
        <v>0</v>
      </c>
      <c r="EY175" s="55">
        <v>0</v>
      </c>
      <c r="EZ175" s="31">
        <v>0</v>
      </c>
      <c r="FA175" s="31">
        <v>0</v>
      </c>
      <c r="FB175" s="31">
        <v>0</v>
      </c>
      <c r="FC175" s="31">
        <v>3.2</v>
      </c>
      <c r="FD175" s="31">
        <v>13</v>
      </c>
      <c r="FE175" s="61">
        <v>0.23799999999999999</v>
      </c>
      <c r="FF175" s="16">
        <v>0</v>
      </c>
      <c r="FG175" s="16">
        <v>0</v>
      </c>
      <c r="FH175" s="50">
        <v>0.1</v>
      </c>
      <c r="FI175" s="48">
        <f t="shared" si="111"/>
        <v>-2.3025850929940455</v>
      </c>
      <c r="FJ175" s="27">
        <v>0.78750980815457472</v>
      </c>
      <c r="FK175" s="27">
        <v>0.83344486337080781</v>
      </c>
      <c r="FL175" s="31">
        <v>5</v>
      </c>
      <c r="FM175" s="30">
        <v>2</v>
      </c>
      <c r="FN175" s="30">
        <v>1</v>
      </c>
      <c r="FO175" s="31">
        <v>10</v>
      </c>
      <c r="FP175" s="31">
        <v>5</v>
      </c>
      <c r="FQ175" s="48">
        <v>0.80265502616216045</v>
      </c>
      <c r="FR175" s="48">
        <v>0.1904664956094112</v>
      </c>
      <c r="FS175" s="48">
        <v>-6.0200649581374655E-3</v>
      </c>
      <c r="FT175" s="48">
        <v>5.6800225398968486E-2</v>
      </c>
      <c r="FU175" s="48">
        <v>0.37546930911664211</v>
      </c>
      <c r="FV175" s="31">
        <v>1.9182683275294119</v>
      </c>
      <c r="FW175" s="30">
        <v>1.3188076342499999</v>
      </c>
      <c r="FX175" s="31">
        <v>20.875394251499998</v>
      </c>
      <c r="FY175" s="31">
        <v>14.911259663333334</v>
      </c>
      <c r="FZ175" s="31">
        <v>14.911259663333334</v>
      </c>
      <c r="GA175" s="31"/>
      <c r="GB175" s="31">
        <v>0.23850768749999998</v>
      </c>
      <c r="GC175" s="31">
        <v>33.986436814999998</v>
      </c>
      <c r="GD175" s="31">
        <v>12.2717485275</v>
      </c>
      <c r="GE175" s="31">
        <v>46.258185342499999</v>
      </c>
      <c r="GF175" s="31">
        <v>6.8976781319661749</v>
      </c>
      <c r="GG175" s="31">
        <v>74.02365854</v>
      </c>
      <c r="GH175" s="21">
        <v>6.8</v>
      </c>
      <c r="GI175" s="44">
        <v>0.43521874410082262</v>
      </c>
    </row>
    <row r="176" spans="1:191" ht="14" customHeight="1" x14ac:dyDescent="0.15">
      <c r="A176" s="16" t="s">
        <v>460</v>
      </c>
      <c r="B176" s="21" t="s">
        <v>877</v>
      </c>
      <c r="C176" s="33">
        <v>1.368421052631579</v>
      </c>
      <c r="D176" s="20">
        <v>1</v>
      </c>
      <c r="E176" s="20">
        <v>1</v>
      </c>
      <c r="F176" s="20">
        <v>1</v>
      </c>
      <c r="G176" s="20">
        <v>1</v>
      </c>
      <c r="H176" s="31">
        <v>10</v>
      </c>
      <c r="I176" s="31">
        <v>10</v>
      </c>
      <c r="J176" s="31">
        <v>10</v>
      </c>
      <c r="K176" s="31">
        <v>10</v>
      </c>
      <c r="L176" s="31">
        <v>10</v>
      </c>
      <c r="M176" s="31">
        <v>10</v>
      </c>
      <c r="N176" s="31">
        <v>1.2749999999999999</v>
      </c>
      <c r="O176" s="21">
        <v>5</v>
      </c>
      <c r="P176" s="55"/>
      <c r="Q176" s="57"/>
      <c r="R176" s="57">
        <v>15125.003909999999</v>
      </c>
      <c r="S176" s="57">
        <v>22855.800995000001</v>
      </c>
      <c r="T176" s="57">
        <v>16404.77234</v>
      </c>
      <c r="U176" s="57">
        <v>23497.717260000001</v>
      </c>
      <c r="V176" s="55">
        <v>18183.832773999999</v>
      </c>
      <c r="W176" s="50">
        <v>2.4244634859187659</v>
      </c>
      <c r="X176" s="31"/>
      <c r="Y176" s="17">
        <v>36.662500000000001</v>
      </c>
      <c r="Z176" s="31">
        <v>4.6186790469999996</v>
      </c>
      <c r="AA176" s="26">
        <v>31.2</v>
      </c>
      <c r="AD176" s="48">
        <v>0.28630885880000001</v>
      </c>
      <c r="AE176" s="48">
        <v>0.28630885880000001</v>
      </c>
      <c r="AF176" s="55">
        <v>3128.0555555555557</v>
      </c>
      <c r="AG176" s="55">
        <f t="shared" si="112"/>
        <v>3128055.5555555555</v>
      </c>
      <c r="AH176" s="50">
        <v>1.6082041149788358</v>
      </c>
      <c r="AI176" s="39"/>
      <c r="AJ176" s="39"/>
      <c r="AK176" s="39"/>
      <c r="AL176" s="39"/>
      <c r="AM176" s="40"/>
      <c r="AN176" s="40"/>
      <c r="AO176" s="41"/>
      <c r="AP176" s="39"/>
      <c r="AQ176" s="40"/>
      <c r="AR176" s="40"/>
      <c r="AS176" s="41"/>
      <c r="AT176" s="39"/>
      <c r="AU176" s="39">
        <v>0</v>
      </c>
      <c r="AV176" s="48">
        <v>1.7657508398750004</v>
      </c>
      <c r="AW176" s="55">
        <f t="shared" si="103"/>
        <v>0</v>
      </c>
      <c r="AX176" s="48">
        <v>1.7657508398750004</v>
      </c>
      <c r="AY176" s="48">
        <v>3.9585982052499995</v>
      </c>
      <c r="AZ176" s="48">
        <v>5.7243490451249999</v>
      </c>
      <c r="BA176" s="56">
        <v>0.60365709985000005</v>
      </c>
      <c r="BB176" s="31">
        <f t="shared" si="104"/>
        <v>1.0659080310566444</v>
      </c>
      <c r="BC176" s="31">
        <f t="shared" si="105"/>
        <v>2.38963591205263</v>
      </c>
      <c r="BD176" s="31">
        <f t="shared" si="106"/>
        <v>3.4555439431092743</v>
      </c>
      <c r="BE176" s="31">
        <v>3.7418528019092743</v>
      </c>
      <c r="BF176" s="49">
        <v>1.8822169E-2</v>
      </c>
      <c r="BG176" s="49">
        <v>1.8822169E-2</v>
      </c>
      <c r="BH176" s="49"/>
      <c r="BK176" s="16">
        <v>1</v>
      </c>
      <c r="BL176" s="50">
        <v>36.4</v>
      </c>
      <c r="BM176" s="16">
        <v>43</v>
      </c>
      <c r="BN176" s="50">
        <v>22.107272622211507</v>
      </c>
      <c r="BO176" s="9">
        <v>0.64100000000000001</v>
      </c>
      <c r="BP176" s="9">
        <v>0.33600000000000002</v>
      </c>
      <c r="BQ176" s="53">
        <v>0.29263442299999998</v>
      </c>
      <c r="BR176" s="6">
        <v>17</v>
      </c>
      <c r="BS176" s="11">
        <v>29</v>
      </c>
      <c r="BT176" s="48">
        <v>51.594849218359251</v>
      </c>
      <c r="BU176" s="56">
        <v>1.054</v>
      </c>
      <c r="BV176" s="16">
        <v>12</v>
      </c>
      <c r="BW176" s="16">
        <v>8</v>
      </c>
      <c r="BX176" s="16">
        <v>10</v>
      </c>
      <c r="BY176" s="16">
        <v>8</v>
      </c>
      <c r="BZ176" s="16">
        <v>6</v>
      </c>
      <c r="CA176" s="16">
        <v>7</v>
      </c>
      <c r="CB176" s="16">
        <v>6</v>
      </c>
      <c r="CC176" s="16">
        <v>5</v>
      </c>
      <c r="CD176" s="16">
        <v>6</v>
      </c>
      <c r="CE176" s="16">
        <v>6</v>
      </c>
      <c r="CF176" s="16">
        <v>5</v>
      </c>
      <c r="CG176" s="16">
        <v>5</v>
      </c>
      <c r="CH176" s="16">
        <v>4</v>
      </c>
      <c r="CI176" s="16">
        <v>2</v>
      </c>
      <c r="CJ176" s="16">
        <v>3</v>
      </c>
      <c r="CK176" s="49">
        <v>0.5</v>
      </c>
      <c r="CL176" s="54">
        <v>0.5</v>
      </c>
      <c r="CM176" s="56">
        <v>1.1013932706386704</v>
      </c>
      <c r="CN176" s="56">
        <v>1.022479099531322</v>
      </c>
      <c r="CO176" s="6">
        <v>6</v>
      </c>
      <c r="CP176" s="14">
        <v>6</v>
      </c>
      <c r="CQ176" s="14">
        <v>18</v>
      </c>
      <c r="CR176" s="4">
        <v>4.9000000000000004</v>
      </c>
      <c r="CS176" s="7"/>
      <c r="CT176" s="6"/>
      <c r="CU176" s="6">
        <v>100</v>
      </c>
      <c r="CV176" s="9">
        <v>0.99949849548645942</v>
      </c>
      <c r="CW176" s="13">
        <v>45.9</v>
      </c>
      <c r="CX176" s="13">
        <v>63.73</v>
      </c>
      <c r="CY176" s="9">
        <v>0.7202259532402322</v>
      </c>
      <c r="CZ176" s="34">
        <v>18</v>
      </c>
      <c r="DA176" s="9">
        <v>0.12</v>
      </c>
      <c r="DB176" s="13">
        <v>10</v>
      </c>
      <c r="DC176" s="13">
        <v>67.526889999999995</v>
      </c>
      <c r="DD176" s="13">
        <v>75.374719999999996</v>
      </c>
      <c r="DE176" s="9">
        <v>0.89588246563303975</v>
      </c>
      <c r="DF176" s="16">
        <v>0</v>
      </c>
      <c r="DG176" s="16">
        <v>0</v>
      </c>
      <c r="DH176" s="16">
        <v>0</v>
      </c>
      <c r="DI176" s="16">
        <v>0</v>
      </c>
      <c r="DJ176" s="16">
        <v>1</v>
      </c>
      <c r="DK176" s="16">
        <v>0</v>
      </c>
      <c r="DL176" s="16">
        <v>0</v>
      </c>
      <c r="DM176" s="16">
        <v>0</v>
      </c>
      <c r="DN176" s="16">
        <v>0</v>
      </c>
      <c r="DO176" s="16">
        <v>0</v>
      </c>
      <c r="DP176" s="16">
        <v>0</v>
      </c>
      <c r="DQ176" s="16">
        <v>0</v>
      </c>
      <c r="DR176" s="16">
        <v>0</v>
      </c>
      <c r="DS176" s="16">
        <v>1</v>
      </c>
      <c r="DT176" s="16">
        <v>1</v>
      </c>
      <c r="DU176" s="16">
        <v>1</v>
      </c>
      <c r="DV176" s="16">
        <v>0</v>
      </c>
      <c r="DW176" s="16">
        <v>0</v>
      </c>
      <c r="DX176" s="16">
        <v>0</v>
      </c>
      <c r="DY176" s="16">
        <v>0</v>
      </c>
      <c r="DZ176" s="3" t="s">
        <v>399</v>
      </c>
      <c r="EA176" s="3" t="s">
        <v>244</v>
      </c>
      <c r="EB176" s="50">
        <v>1.9450612807297296</v>
      </c>
      <c r="EC176" s="55">
        <v>1945061.2807297297</v>
      </c>
      <c r="ED176" s="55">
        <v>2000500</v>
      </c>
      <c r="EE176" s="57">
        <v>1024587.8489414999</v>
      </c>
      <c r="EF176" s="57">
        <v>975912.15105850005</v>
      </c>
      <c r="EG176" s="55">
        <v>902990.42355862062</v>
      </c>
      <c r="EH176" s="21">
        <v>167300</v>
      </c>
      <c r="EI176" s="57">
        <v>78296.399999999994</v>
      </c>
      <c r="EJ176" s="57">
        <v>89003.6</v>
      </c>
      <c r="EK176" s="59">
        <v>8.4</v>
      </c>
      <c r="EL176" s="60">
        <v>0.46799999999999997</v>
      </c>
      <c r="EM176" s="56">
        <v>0.53200000000000003</v>
      </c>
      <c r="EN176" s="30">
        <f t="shared" si="100"/>
        <v>3.9312</v>
      </c>
      <c r="EO176" s="30">
        <f t="shared" si="101"/>
        <v>4.4688000000000008</v>
      </c>
      <c r="EP176" s="57">
        <f t="shared" si="108"/>
        <v>946291.44894149993</v>
      </c>
      <c r="EQ176" s="57">
        <f t="shared" si="109"/>
        <v>886908.55105850007</v>
      </c>
      <c r="ER176" s="56">
        <f t="shared" si="110"/>
        <v>1.0669549276665875</v>
      </c>
      <c r="ES176" s="31">
        <v>61</v>
      </c>
      <c r="ET176" s="31">
        <v>2.4</v>
      </c>
      <c r="EU176" s="18">
        <v>2.4</v>
      </c>
      <c r="EV176" s="55">
        <v>0</v>
      </c>
      <c r="EW176" s="55">
        <v>0</v>
      </c>
      <c r="EX176" s="55">
        <v>0</v>
      </c>
      <c r="EY176" s="55">
        <v>0</v>
      </c>
      <c r="EZ176" s="31">
        <v>0</v>
      </c>
      <c r="FA176" s="31">
        <v>0</v>
      </c>
      <c r="FB176" s="31">
        <v>0</v>
      </c>
      <c r="FC176" s="31">
        <v>3.5000000000000004</v>
      </c>
      <c r="FD176" s="31">
        <v>10.100000000000001</v>
      </c>
      <c r="FE176" s="61">
        <v>0.17899999999999999</v>
      </c>
      <c r="FF176" s="16">
        <v>0</v>
      </c>
      <c r="FG176" s="16">
        <v>0</v>
      </c>
      <c r="FH176" s="50">
        <v>0.1</v>
      </c>
      <c r="FI176" s="48">
        <f t="shared" si="111"/>
        <v>-2.3025850929940455</v>
      </c>
      <c r="FJ176" s="27">
        <v>1.0455483690243312</v>
      </c>
      <c r="FK176" s="27">
        <v>1.0272134507940243</v>
      </c>
      <c r="FL176" s="31">
        <v>4</v>
      </c>
      <c r="FM176" s="30">
        <v>1.75</v>
      </c>
      <c r="FN176" s="30">
        <v>0.75</v>
      </c>
      <c r="FO176" s="31">
        <v>7</v>
      </c>
      <c r="FP176" s="31">
        <v>3</v>
      </c>
      <c r="FQ176" s="48">
        <v>0.80265502616216045</v>
      </c>
      <c r="FR176" s="48">
        <v>0.29873808238497751</v>
      </c>
      <c r="FS176" s="48">
        <v>0.21633955979614897</v>
      </c>
      <c r="FT176" s="48">
        <v>0.29263741857597181</v>
      </c>
      <c r="FU176" s="48">
        <v>0.52751670754265656</v>
      </c>
      <c r="FV176" s="31">
        <v>1.5266582820000003</v>
      </c>
      <c r="FW176" s="30">
        <v>1.3482227017058823</v>
      </c>
      <c r="FX176" s="31">
        <v>18.916562131499997</v>
      </c>
      <c r="FY176" s="31">
        <v>20.275192949999997</v>
      </c>
      <c r="FZ176" s="31">
        <v>20.391752132352938</v>
      </c>
      <c r="GA176" s="31"/>
      <c r="GB176" s="31">
        <v>3.6584478386470596</v>
      </c>
      <c r="GC176" s="31">
        <v>33.209777767647061</v>
      </c>
      <c r="GD176" s="31">
        <v>14.006947537647061</v>
      </c>
      <c r="GE176" s="31">
        <v>47.216725305294119</v>
      </c>
      <c r="GF176" s="31">
        <v>9.6283175892695425</v>
      </c>
      <c r="GG176" s="31">
        <v>77.315609760000001</v>
      </c>
      <c r="GH176" s="21">
        <v>3.6</v>
      </c>
      <c r="GI176" s="44">
        <v>1.0105998392629867</v>
      </c>
    </row>
    <row r="177" spans="1:191" ht="14" customHeight="1" x14ac:dyDescent="0.15">
      <c r="A177" s="16" t="s">
        <v>638</v>
      </c>
      <c r="B177" s="21" t="s">
        <v>878</v>
      </c>
      <c r="C177" s="33">
        <v>2.2419354838709675</v>
      </c>
      <c r="D177" s="20">
        <v>3.4</v>
      </c>
      <c r="E177" s="20">
        <v>3.5</v>
      </c>
      <c r="F177" s="20">
        <v>3.5</v>
      </c>
      <c r="G177" s="20">
        <v>3.5</v>
      </c>
      <c r="H177" s="31">
        <v>6.838709677419355</v>
      </c>
      <c r="I177" s="31">
        <v>6.838709677419355</v>
      </c>
      <c r="J177" s="31">
        <v>8</v>
      </c>
      <c r="K177" s="31">
        <v>8</v>
      </c>
      <c r="L177" s="31">
        <v>8</v>
      </c>
      <c r="M177" s="31">
        <v>8</v>
      </c>
      <c r="N177" s="31">
        <v>2.6</v>
      </c>
      <c r="O177" s="21">
        <v>20</v>
      </c>
      <c r="P177" s="55">
        <v>1339.2587395</v>
      </c>
      <c r="Q177" s="57">
        <v>1231.1415542</v>
      </c>
      <c r="R177" s="57">
        <v>1562.0733431000001</v>
      </c>
      <c r="S177" s="57">
        <v>1242.5464684999999</v>
      </c>
      <c r="T177" s="57">
        <v>2308.2064890000001</v>
      </c>
      <c r="U177" s="57">
        <v>2055.467126</v>
      </c>
      <c r="V177" s="55">
        <v>1520.2976866605263</v>
      </c>
      <c r="W177" s="50">
        <v>-0.77013697907266476</v>
      </c>
      <c r="X177" s="31">
        <v>0.21537754241138257</v>
      </c>
      <c r="Y177" s="17"/>
      <c r="Z177" s="31">
        <v>20.245618039375003</v>
      </c>
      <c r="AA177" s="26"/>
      <c r="AB177" s="49">
        <v>0.35011372400000002</v>
      </c>
      <c r="AC177" s="49">
        <v>0.35011372400000002</v>
      </c>
      <c r="AD177" s="48">
        <v>25.176038219243246</v>
      </c>
      <c r="AE177" s="48">
        <v>25.176038219243246</v>
      </c>
      <c r="AG177" s="55">
        <f t="shared" si="112"/>
        <v>0</v>
      </c>
      <c r="AH177" s="50">
        <v>0</v>
      </c>
      <c r="AI177" s="39"/>
      <c r="AJ177" s="39"/>
      <c r="AK177" s="39"/>
      <c r="AL177" s="39"/>
      <c r="AM177" s="40"/>
      <c r="AN177" s="40"/>
      <c r="AO177" s="41"/>
      <c r="AP177" s="39"/>
      <c r="AQ177" s="40"/>
      <c r="AR177" s="40"/>
      <c r="AS177" s="41"/>
      <c r="AT177" s="39"/>
      <c r="AU177" s="39">
        <v>0</v>
      </c>
      <c r="AV177" s="48">
        <v>16.352475333000001</v>
      </c>
      <c r="AW177" s="55">
        <f t="shared" si="103"/>
        <v>1</v>
      </c>
      <c r="AX177" s="48">
        <v>0</v>
      </c>
      <c r="AY177" s="48">
        <v>0.37592919590909091</v>
      </c>
      <c r="AZ177" s="48">
        <v>0.37592919590909091</v>
      </c>
      <c r="BA177" s="56">
        <v>0.33231642262758626</v>
      </c>
      <c r="BB177" s="31">
        <f t="shared" si="104"/>
        <v>0</v>
      </c>
      <c r="BC177" s="31">
        <f t="shared" si="105"/>
        <v>0.12492744554577413</v>
      </c>
      <c r="BD177" s="31">
        <f t="shared" si="106"/>
        <v>0.12492744554577413</v>
      </c>
      <c r="BE177" s="31">
        <v>25.300965664789022</v>
      </c>
      <c r="BH177" s="49"/>
      <c r="BK177" s="16">
        <v>0</v>
      </c>
      <c r="BL177" s="50">
        <v>1.6</v>
      </c>
      <c r="BM177" s="16">
        <v>2.2000000000000002</v>
      </c>
      <c r="BN177" s="50">
        <v>6.7942981982422639</v>
      </c>
      <c r="BO177" s="9"/>
      <c r="BP177" s="9"/>
      <c r="BQ177" s="53"/>
      <c r="BR177" s="6"/>
      <c r="BS177" s="11">
        <v>123</v>
      </c>
      <c r="BT177" s="48">
        <v>47.77309323384636</v>
      </c>
      <c r="BU177" s="56">
        <v>1.0900000000000001</v>
      </c>
      <c r="BV177" s="16">
        <v>37</v>
      </c>
      <c r="BW177" s="16">
        <v>39</v>
      </c>
      <c r="BX177" s="16">
        <v>38</v>
      </c>
      <c r="BY177" s="16">
        <v>37</v>
      </c>
      <c r="BZ177" s="16">
        <v>38</v>
      </c>
      <c r="CA177" s="16">
        <v>38</v>
      </c>
      <c r="CB177" s="16">
        <v>36</v>
      </c>
      <c r="CC177" s="16">
        <v>38</v>
      </c>
      <c r="CD177" s="16">
        <v>37</v>
      </c>
      <c r="CE177" s="16">
        <v>36</v>
      </c>
      <c r="CF177" s="16">
        <v>37</v>
      </c>
      <c r="CG177" s="16">
        <v>36</v>
      </c>
      <c r="CH177" s="16">
        <v>35</v>
      </c>
      <c r="CI177" s="16">
        <v>37</v>
      </c>
      <c r="CJ177" s="16">
        <v>36</v>
      </c>
      <c r="CK177" s="49">
        <v>1.0571428571428572</v>
      </c>
      <c r="CL177" s="54">
        <v>1.0156299327643132</v>
      </c>
      <c r="CM177" s="56">
        <v>1.023734877190283</v>
      </c>
      <c r="CN177" s="56">
        <v>1.0056344208034307</v>
      </c>
      <c r="CO177" s="6">
        <v>220</v>
      </c>
      <c r="CP177" s="14">
        <v>220</v>
      </c>
      <c r="CQ177" s="14">
        <v>100</v>
      </c>
      <c r="CR177" s="4">
        <v>41.8</v>
      </c>
      <c r="CS177" s="7"/>
      <c r="CT177" s="6">
        <v>74</v>
      </c>
      <c r="CU177" s="6">
        <v>43</v>
      </c>
      <c r="CV177" s="9"/>
      <c r="CW177" s="13"/>
      <c r="CX177" s="13"/>
      <c r="CY177" s="9"/>
      <c r="CZ177" s="34">
        <v>0</v>
      </c>
      <c r="DA177" s="9">
        <v>0</v>
      </c>
      <c r="DB177" s="13">
        <v>0</v>
      </c>
      <c r="DC177" s="13">
        <v>24.5686</v>
      </c>
      <c r="DD177" s="13">
        <v>50.403390000000002</v>
      </c>
      <c r="DE177" s="9">
        <v>0.4874394361172929</v>
      </c>
      <c r="DF177" s="16">
        <v>0</v>
      </c>
      <c r="DG177" s="16">
        <v>0</v>
      </c>
      <c r="DH177" s="16">
        <v>0</v>
      </c>
      <c r="DI177" s="16">
        <v>0</v>
      </c>
      <c r="DJ177" s="16">
        <v>0</v>
      </c>
      <c r="DK177" s="16">
        <v>0</v>
      </c>
      <c r="DL177" s="16">
        <v>0</v>
      </c>
      <c r="DM177" s="16">
        <v>1</v>
      </c>
      <c r="DN177" s="16">
        <v>0</v>
      </c>
      <c r="DO177" s="16">
        <v>0</v>
      </c>
      <c r="DP177" s="16">
        <v>0</v>
      </c>
      <c r="DQ177" s="16">
        <v>0</v>
      </c>
      <c r="DR177" s="16">
        <v>1</v>
      </c>
      <c r="DS177" s="16">
        <v>0</v>
      </c>
      <c r="DT177" s="16">
        <v>0</v>
      </c>
      <c r="DU177" s="16">
        <v>0</v>
      </c>
      <c r="DV177" s="16">
        <v>1</v>
      </c>
      <c r="DW177" s="16">
        <v>0</v>
      </c>
      <c r="DX177" s="16">
        <v>0</v>
      </c>
      <c r="DY177" s="16">
        <v>0</v>
      </c>
      <c r="DZ177" s="3" t="s">
        <v>398</v>
      </c>
      <c r="EA177" s="3" t="s">
        <v>40</v>
      </c>
      <c r="EB177" s="50">
        <v>0.32380091891891893</v>
      </c>
      <c r="EC177" s="55">
        <v>323800.91891891893</v>
      </c>
      <c r="ED177" s="55">
        <v>473761</v>
      </c>
      <c r="EE177" s="57">
        <v>228491.99999346278</v>
      </c>
      <c r="EF177" s="57">
        <v>245269.00000653722</v>
      </c>
      <c r="EG177" s="55">
        <v>73668.832478275857</v>
      </c>
      <c r="EH177" s="21">
        <v>6500</v>
      </c>
      <c r="EI177" s="57">
        <v>2860</v>
      </c>
      <c r="EJ177" s="57">
        <v>3640.0000000000005</v>
      </c>
      <c r="EK177" s="59">
        <v>1.4</v>
      </c>
      <c r="EL177" s="60">
        <v>0.44</v>
      </c>
      <c r="EM177" s="56">
        <v>0.56000000000000005</v>
      </c>
      <c r="EN177" s="30">
        <f t="shared" si="100"/>
        <v>0.61599999999999999</v>
      </c>
      <c r="EO177" s="30">
        <f t="shared" si="101"/>
        <v>0.78400000000000003</v>
      </c>
      <c r="EP177" s="57">
        <f t="shared" si="108"/>
        <v>225631.99999346278</v>
      </c>
      <c r="EQ177" s="57">
        <f t="shared" si="109"/>
        <v>241629.00000653722</v>
      </c>
      <c r="ER177" s="56">
        <f t="shared" si="110"/>
        <v>0.93379519837171188</v>
      </c>
      <c r="ES177" s="31">
        <v>0</v>
      </c>
      <c r="ET177" s="31">
        <v>0</v>
      </c>
      <c r="EU177" s="18">
        <v>0.05</v>
      </c>
      <c r="EV177" s="55">
        <v>0</v>
      </c>
      <c r="EW177" s="55">
        <v>0</v>
      </c>
      <c r="EX177" s="55">
        <v>0</v>
      </c>
      <c r="EY177" s="55">
        <v>0</v>
      </c>
      <c r="EZ177" s="31">
        <v>0</v>
      </c>
      <c r="FA177" s="31">
        <v>0</v>
      </c>
      <c r="FB177" s="31">
        <v>0</v>
      </c>
      <c r="FC177" s="31">
        <v>2.7</v>
      </c>
      <c r="FD177" s="31">
        <v>0.2</v>
      </c>
      <c r="FE177" s="61">
        <v>0.95399999999999996</v>
      </c>
      <c r="FF177" s="16">
        <v>1</v>
      </c>
      <c r="FG177" s="16">
        <v>500</v>
      </c>
      <c r="FH177" s="50">
        <v>1544.1586814186962</v>
      </c>
      <c r="FI177" s="48">
        <f t="shared" si="111"/>
        <v>7.3422344982435153</v>
      </c>
      <c r="FJ177" s="27">
        <v>0.13640689088291394</v>
      </c>
      <c r="FK177" s="27">
        <v>0.21496652615918671</v>
      </c>
      <c r="FL177" s="31">
        <v>0.1</v>
      </c>
      <c r="FM177" s="30">
        <v>0</v>
      </c>
      <c r="FN177" s="30">
        <v>0</v>
      </c>
      <c r="FO177" s="31">
        <v>0.1</v>
      </c>
      <c r="FP177" s="31">
        <v>0.1</v>
      </c>
      <c r="FQ177" s="48">
        <v>-1.1315692764817389</v>
      </c>
      <c r="FR177" s="48">
        <v>0.72099727080968612</v>
      </c>
      <c r="FS177" s="48">
        <v>0.7277666967310078</v>
      </c>
      <c r="FT177" s="48">
        <v>0.63460134868262663</v>
      </c>
      <c r="FU177" s="48">
        <v>0.23335251318015365</v>
      </c>
      <c r="FV177" s="31"/>
      <c r="FW177" s="30"/>
      <c r="FX177" s="31">
        <v>26.665128986999996</v>
      </c>
      <c r="FY177" s="31"/>
      <c r="FZ177" s="31"/>
      <c r="GA177" s="31"/>
      <c r="GB177" s="31"/>
      <c r="GC177" s="31"/>
      <c r="GD177" s="31"/>
      <c r="GE177" s="31"/>
      <c r="GF177" s="31"/>
      <c r="GG177" s="31">
        <v>64.837536589999999</v>
      </c>
      <c r="GH177" s="21">
        <v>30</v>
      </c>
      <c r="GI177" s="44">
        <v>-0.32513943382904109</v>
      </c>
    </row>
    <row r="178" spans="1:191" ht="14" customHeight="1" x14ac:dyDescent="0.15">
      <c r="A178" s="16" t="s">
        <v>723</v>
      </c>
      <c r="B178" s="21" t="s">
        <v>879</v>
      </c>
      <c r="C178" s="33">
        <v>6.8648648648648649</v>
      </c>
      <c r="D178" s="20">
        <v>6.9</v>
      </c>
      <c r="E178" s="20">
        <v>7</v>
      </c>
      <c r="F178" s="20">
        <v>7</v>
      </c>
      <c r="G178" s="20">
        <v>7</v>
      </c>
      <c r="H178" s="31">
        <v>-3.6749999999999998</v>
      </c>
      <c r="I178" s="31">
        <v>-3.5</v>
      </c>
      <c r="J178" s="31">
        <v>0</v>
      </c>
      <c r="K178" s="31">
        <v>0</v>
      </c>
      <c r="L178" s="31">
        <v>0</v>
      </c>
      <c r="M178" s="31">
        <v>0</v>
      </c>
      <c r="N178" s="31">
        <v>4.583333333333333</v>
      </c>
      <c r="O178" s="21">
        <v>9</v>
      </c>
      <c r="P178" s="55">
        <v>923.07975212999997</v>
      </c>
      <c r="Q178" s="57">
        <v>1087.8087688999999</v>
      </c>
      <c r="R178" s="57">
        <v>709.61312091000002</v>
      </c>
      <c r="S178" s="57">
        <v>466.06988998999998</v>
      </c>
      <c r="T178" s="57"/>
      <c r="U178" s="57"/>
      <c r="V178" s="55">
        <v>694.03847011973687</v>
      </c>
      <c r="W178" s="50"/>
      <c r="X178" s="31">
        <v>-2.4139705259040589</v>
      </c>
      <c r="Y178" s="17"/>
      <c r="Z178" s="31">
        <v>17.872810860909087</v>
      </c>
      <c r="AA178" s="26"/>
      <c r="AD178" s="48">
        <v>40.085052230105269</v>
      </c>
      <c r="AE178" s="48">
        <v>40.085052230105269</v>
      </c>
      <c r="AG178" s="55">
        <f t="shared" si="112"/>
        <v>0</v>
      </c>
      <c r="AH178" s="50">
        <v>0</v>
      </c>
      <c r="AI178" s="39"/>
      <c r="AJ178" s="39"/>
      <c r="AK178" s="39"/>
      <c r="AL178" s="39"/>
      <c r="AM178" s="40"/>
      <c r="AN178" s="40"/>
      <c r="AO178" s="41"/>
      <c r="AP178" s="39"/>
      <c r="AQ178" s="40"/>
      <c r="AR178" s="40"/>
      <c r="AS178" s="41"/>
      <c r="AT178" s="39"/>
      <c r="AU178" s="39">
        <v>0</v>
      </c>
      <c r="AV178" s="48">
        <v>0.72773917554545442</v>
      </c>
      <c r="AW178" s="55">
        <f t="shared" si="103"/>
        <v>1</v>
      </c>
      <c r="AX178" s="48">
        <v>0</v>
      </c>
      <c r="AY178" s="48">
        <v>2.8987730363636364E-2</v>
      </c>
      <c r="AZ178" s="48">
        <v>2.8987730363636364E-2</v>
      </c>
      <c r="BA178" s="56">
        <v>0.16025010083894742</v>
      </c>
      <c r="BB178" s="31">
        <f t="shared" si="104"/>
        <v>0</v>
      </c>
      <c r="BC178" s="31">
        <f t="shared" si="105"/>
        <v>4.6452867138649448E-3</v>
      </c>
      <c r="BD178" s="31">
        <f t="shared" si="106"/>
        <v>4.6452867138649448E-3</v>
      </c>
      <c r="BE178" s="31">
        <v>40.089697516819136</v>
      </c>
      <c r="BH178" s="49">
        <v>8.8400000000000006E-2</v>
      </c>
      <c r="BK178" s="16">
        <v>1</v>
      </c>
      <c r="BL178" s="50">
        <v>329.9</v>
      </c>
      <c r="BM178" s="16">
        <v>520.5</v>
      </c>
      <c r="BN178" s="50">
        <v>79.688393945787382</v>
      </c>
      <c r="BO178" s="9"/>
      <c r="BP178" s="9"/>
      <c r="BQ178" s="53"/>
      <c r="BR178" s="6"/>
      <c r="BS178" s="11"/>
      <c r="BT178" s="48">
        <v>50.541041046526082</v>
      </c>
      <c r="BU178" s="56">
        <v>1.03</v>
      </c>
      <c r="BV178" s="16">
        <v>197</v>
      </c>
      <c r="BW178" s="16">
        <v>203</v>
      </c>
      <c r="BX178" s="16">
        <v>200</v>
      </c>
      <c r="BY178" s="16">
        <v>197</v>
      </c>
      <c r="BZ178" s="16">
        <v>203</v>
      </c>
      <c r="CA178" s="16">
        <v>200</v>
      </c>
      <c r="CB178" s="16">
        <v>197</v>
      </c>
      <c r="CC178" s="16">
        <v>203</v>
      </c>
      <c r="CD178" s="16">
        <v>200</v>
      </c>
      <c r="CE178" s="16">
        <v>197</v>
      </c>
      <c r="CF178" s="16">
        <v>203</v>
      </c>
      <c r="CG178" s="16">
        <v>200</v>
      </c>
      <c r="CH178" s="16">
        <v>197</v>
      </c>
      <c r="CI178" s="16">
        <v>203</v>
      </c>
      <c r="CJ178" s="16">
        <v>200</v>
      </c>
      <c r="CK178" s="49">
        <v>1.0304568527918783</v>
      </c>
      <c r="CL178" s="54">
        <v>1.0056787986691866</v>
      </c>
      <c r="CM178" s="56">
        <v>1.0642109692673591</v>
      </c>
      <c r="CN178" s="56">
        <v>1.0161011811238247</v>
      </c>
      <c r="CO178" s="6">
        <v>1400</v>
      </c>
      <c r="CP178" s="14">
        <v>1400</v>
      </c>
      <c r="CQ178" s="14">
        <v>1200</v>
      </c>
      <c r="CR178" s="4">
        <v>70.099999999999994</v>
      </c>
      <c r="CS178" s="7">
        <v>14.6</v>
      </c>
      <c r="CT178" s="6">
        <v>26</v>
      </c>
      <c r="CU178" s="6">
        <v>33</v>
      </c>
      <c r="CV178" s="9"/>
      <c r="CW178" s="13"/>
      <c r="CX178" s="13"/>
      <c r="CY178" s="9"/>
      <c r="CZ178" s="34"/>
      <c r="DA178" s="9">
        <v>7.4999999999999997E-2</v>
      </c>
      <c r="DB178" s="13">
        <v>8.1999999999999993</v>
      </c>
      <c r="DC178" s="13">
        <v>57.999850000000002</v>
      </c>
      <c r="DD178" s="13">
        <v>86.001220000000004</v>
      </c>
      <c r="DE178" s="9">
        <v>0.67440729329188587</v>
      </c>
      <c r="DF178" s="16">
        <v>0</v>
      </c>
      <c r="DG178" s="16">
        <v>0</v>
      </c>
      <c r="DH178" s="16">
        <v>0</v>
      </c>
      <c r="DI178" s="16">
        <v>0</v>
      </c>
      <c r="DJ178" s="16">
        <v>0</v>
      </c>
      <c r="DK178" s="16">
        <v>0</v>
      </c>
      <c r="DL178" s="16">
        <v>0</v>
      </c>
      <c r="DM178" s="16">
        <v>0</v>
      </c>
      <c r="DN178" s="16">
        <v>0</v>
      </c>
      <c r="DO178" s="16">
        <v>0</v>
      </c>
      <c r="DP178" s="16">
        <v>0</v>
      </c>
      <c r="DQ178" s="16">
        <v>1</v>
      </c>
      <c r="DR178" s="16">
        <v>0</v>
      </c>
      <c r="DS178" s="16">
        <v>0</v>
      </c>
      <c r="DT178" s="16">
        <v>0</v>
      </c>
      <c r="DU178" s="16">
        <v>0</v>
      </c>
      <c r="DV178" s="16">
        <v>0</v>
      </c>
      <c r="DW178" s="16">
        <v>0</v>
      </c>
      <c r="DX178" s="16">
        <v>1</v>
      </c>
      <c r="DY178" s="16">
        <v>0</v>
      </c>
      <c r="DZ178" s="3" t="s">
        <v>400</v>
      </c>
      <c r="EA178" s="3" t="s">
        <v>400</v>
      </c>
      <c r="EB178" s="50">
        <v>6.5316914324324324</v>
      </c>
      <c r="EC178" s="55">
        <v>6531691.4324324327</v>
      </c>
      <c r="ED178" s="55">
        <v>8354003</v>
      </c>
      <c r="EE178" s="57">
        <v>4215357.0000618156</v>
      </c>
      <c r="EF178" s="57">
        <v>4138645.9999381844</v>
      </c>
      <c r="EG178" s="55">
        <v>2772421.0143103446</v>
      </c>
      <c r="EH178" s="21">
        <v>21300</v>
      </c>
      <c r="EI178" s="57">
        <v>9904.5</v>
      </c>
      <c r="EJ178" s="57">
        <v>11395.5</v>
      </c>
      <c r="EK178" s="59">
        <v>0.3</v>
      </c>
      <c r="EL178" s="60">
        <v>0.46500000000000002</v>
      </c>
      <c r="EM178" s="56">
        <v>0.53500000000000003</v>
      </c>
      <c r="EN178" s="30">
        <f t="shared" si="100"/>
        <v>0.13950000000000001</v>
      </c>
      <c r="EO178" s="30">
        <f t="shared" si="101"/>
        <v>0.1605</v>
      </c>
      <c r="EP178" s="57">
        <f t="shared" si="108"/>
        <v>4205452.5000618156</v>
      </c>
      <c r="EQ178" s="57">
        <f t="shared" si="109"/>
        <v>4127250.4999381844</v>
      </c>
      <c r="ER178" s="56">
        <f t="shared" si="110"/>
        <v>1.0189477232178668</v>
      </c>
      <c r="ES178" s="31">
        <v>0</v>
      </c>
      <c r="ET178" s="31">
        <v>85</v>
      </c>
      <c r="EU178" s="18">
        <v>98.5</v>
      </c>
      <c r="EV178" s="55">
        <v>1</v>
      </c>
      <c r="EW178" s="55">
        <v>1</v>
      </c>
      <c r="EX178" s="55">
        <v>1</v>
      </c>
      <c r="EY178" s="55">
        <v>0</v>
      </c>
      <c r="EZ178" s="31">
        <v>0</v>
      </c>
      <c r="FA178" s="31">
        <v>0</v>
      </c>
      <c r="FB178" s="31">
        <v>0</v>
      </c>
      <c r="FC178" s="31">
        <v>0</v>
      </c>
      <c r="FD178" s="31">
        <v>0</v>
      </c>
      <c r="FE178" s="61">
        <v>3.2000000000000028E-2</v>
      </c>
      <c r="FF178" s="16">
        <v>2</v>
      </c>
      <c r="FG178" s="16">
        <v>10500</v>
      </c>
      <c r="FH178" s="50">
        <v>1607.5468519323103</v>
      </c>
      <c r="FI178" s="48">
        <f t="shared" si="111"/>
        <v>7.3824646015236279</v>
      </c>
      <c r="FJ178" s="27">
        <v>-2.4052509732396321</v>
      </c>
      <c r="FK178" s="27">
        <v>-2.692865835784815</v>
      </c>
      <c r="FL178" s="31">
        <v>22</v>
      </c>
      <c r="FM178" s="30">
        <v>1.3636363636363635</v>
      </c>
      <c r="FN178" s="30">
        <v>0.77272727272727271</v>
      </c>
      <c r="FO178" s="31">
        <v>29.999999999999996</v>
      </c>
      <c r="FP178" s="31">
        <v>17</v>
      </c>
      <c r="FQ178" s="48">
        <v>-1.1396372390523362</v>
      </c>
      <c r="FR178" s="48">
        <v>-1.6501504795752162</v>
      </c>
      <c r="FS178" s="48">
        <v>-1.4884175633200469</v>
      </c>
      <c r="FT178" s="48">
        <v>-1.3582229336630514</v>
      </c>
      <c r="FU178" s="48">
        <v>-1.665858810279093</v>
      </c>
      <c r="FV178" s="31"/>
      <c r="FW178" s="30">
        <v>5.5049926848571431</v>
      </c>
      <c r="FX178" s="31"/>
      <c r="FY178" s="31"/>
      <c r="FZ178" s="31"/>
      <c r="GA178" s="31"/>
      <c r="GB178" s="31"/>
      <c r="GC178" s="31"/>
      <c r="GD178" s="31"/>
      <c r="GE178" s="31"/>
      <c r="GF178" s="31"/>
      <c r="GG178" s="31">
        <v>49.51770732</v>
      </c>
      <c r="GH178" s="21">
        <v>108.5</v>
      </c>
      <c r="GI178" s="44">
        <v>-1.8130523428561685</v>
      </c>
    </row>
    <row r="179" spans="1:191" ht="14" customHeight="1" x14ac:dyDescent="0.15">
      <c r="A179" s="16" t="s">
        <v>663</v>
      </c>
      <c r="B179" s="21" t="s">
        <v>880</v>
      </c>
      <c r="C179" s="33">
        <v>3.5833333333333335</v>
      </c>
      <c r="D179" s="20">
        <v>1.9</v>
      </c>
      <c r="E179" s="20">
        <v>2</v>
      </c>
      <c r="F179" s="20">
        <v>2</v>
      </c>
      <c r="G179" s="20">
        <v>2</v>
      </c>
      <c r="H179" s="31">
        <v>6.2</v>
      </c>
      <c r="I179" s="31">
        <v>6.3157894736842106</v>
      </c>
      <c r="J179" s="31">
        <v>9</v>
      </c>
      <c r="K179" s="31">
        <v>9</v>
      </c>
      <c r="L179" s="31">
        <v>9</v>
      </c>
      <c r="M179" s="31">
        <v>9</v>
      </c>
      <c r="N179" s="31">
        <v>3.7333333333333329</v>
      </c>
      <c r="O179" s="21">
        <v>2</v>
      </c>
      <c r="P179" s="55">
        <v>7043.7090539999999</v>
      </c>
      <c r="Q179" s="57">
        <v>7303.0530625000001</v>
      </c>
      <c r="R179" s="57">
        <v>7915.0504217999996</v>
      </c>
      <c r="S179" s="57">
        <v>9609.7737452000001</v>
      </c>
      <c r="T179" s="57">
        <v>7974.7075619999996</v>
      </c>
      <c r="U179" s="57">
        <v>8596.8308710000001</v>
      </c>
      <c r="V179" s="55">
        <v>8055.4564048131597</v>
      </c>
      <c r="W179" s="50">
        <v>0.50204707620878064</v>
      </c>
      <c r="X179" s="31">
        <v>1.0384005492513397</v>
      </c>
      <c r="Y179" s="17">
        <v>25.5</v>
      </c>
      <c r="Z179" s="31">
        <v>16.555044103749999</v>
      </c>
      <c r="AA179" s="26">
        <v>57.8</v>
      </c>
      <c r="AB179" s="49">
        <v>0</v>
      </c>
      <c r="AC179" s="49">
        <v>1E-3</v>
      </c>
      <c r="AD179" s="48">
        <v>0.33031033599999998</v>
      </c>
      <c r="AE179" s="48">
        <v>0.33031033599999998</v>
      </c>
      <c r="AF179" s="55">
        <v>108835.38888888889</v>
      </c>
      <c r="AG179" s="55">
        <f t="shared" si="112"/>
        <v>108835388.8888889</v>
      </c>
      <c r="AH179" s="50">
        <v>3.0568551783451725</v>
      </c>
      <c r="AI179" s="39">
        <v>868.93570068175586</v>
      </c>
      <c r="AJ179" s="39">
        <v>658.02636778752048</v>
      </c>
      <c r="AK179" s="39">
        <v>1885.5075523657151</v>
      </c>
      <c r="AL179" s="39">
        <v>1137.4898736116638</v>
      </c>
      <c r="AM179" s="40">
        <v>675.77224267886368</v>
      </c>
      <c r="AN179" s="40">
        <v>365.47679291942455</v>
      </c>
      <c r="AO179" s="41">
        <v>709.20516171914949</v>
      </c>
      <c r="AP179" s="39">
        <f t="shared" ref="AP179:AP185" si="113">AVERAGE(AV179,AK179,AN179)</f>
        <v>752.78562320037997</v>
      </c>
      <c r="AQ179" s="40">
        <v>1544.7079433606195</v>
      </c>
      <c r="AR179" s="40">
        <v>1023.503160706945</v>
      </c>
      <c r="AS179" s="41">
        <v>2594.7127140848647</v>
      </c>
      <c r="AT179" s="39">
        <f t="shared" ref="AT179:AT185" si="114">AVERAGE(AI179,AO179,AR179)</f>
        <v>867.21467436928344</v>
      </c>
      <c r="AU179" s="39">
        <v>3</v>
      </c>
      <c r="AV179" s="48">
        <v>7.3725243160000007</v>
      </c>
      <c r="AW179" s="55">
        <f t="shared" si="103"/>
        <v>0</v>
      </c>
      <c r="AX179" s="48">
        <v>7.3725243160000007</v>
      </c>
      <c r="AY179" s="48">
        <v>14.779362951142858</v>
      </c>
      <c r="AZ179" s="48">
        <v>22.151887267142857</v>
      </c>
      <c r="BA179" s="56">
        <v>0.27684090197105266</v>
      </c>
      <c r="BB179" s="31">
        <f t="shared" si="104"/>
        <v>2.0410162814449584</v>
      </c>
      <c r="BC179" s="31">
        <f t="shared" si="105"/>
        <v>4.0915321699519476</v>
      </c>
      <c r="BD179" s="31">
        <f t="shared" si="106"/>
        <v>6.1325484513969055</v>
      </c>
      <c r="BE179" s="31">
        <v>6.4628587873969057</v>
      </c>
      <c r="BF179" s="49">
        <v>2.6299039999999999E-2</v>
      </c>
      <c r="BG179" s="49">
        <v>2.6299039999999999E-2</v>
      </c>
      <c r="BH179" s="49">
        <v>0.17199999999999999</v>
      </c>
      <c r="BI179" s="49">
        <v>2.6299039999999999E-2</v>
      </c>
      <c r="BJ179" s="49">
        <v>2.6299039999999999E-2</v>
      </c>
      <c r="BK179" s="16">
        <v>0</v>
      </c>
      <c r="BL179" s="50">
        <v>31.8</v>
      </c>
      <c r="BM179" s="16">
        <v>38.499999999999993</v>
      </c>
      <c r="BN179" s="50">
        <v>1.0813479472787928</v>
      </c>
      <c r="BO179" s="9">
        <v>0.68700000000000006</v>
      </c>
      <c r="BP179" s="9">
        <v>0.63700000000000001</v>
      </c>
      <c r="BQ179" s="53">
        <v>0.63545758200000002</v>
      </c>
      <c r="BR179" s="6">
        <v>82</v>
      </c>
      <c r="BS179" s="11">
        <v>110</v>
      </c>
      <c r="BT179" s="48">
        <v>50.441362333124907</v>
      </c>
      <c r="BU179" s="56">
        <v>1.03</v>
      </c>
      <c r="BV179" s="16">
        <v>63</v>
      </c>
      <c r="BW179" s="16">
        <v>48</v>
      </c>
      <c r="BX179" s="16">
        <v>56</v>
      </c>
      <c r="BY179" s="16">
        <v>64</v>
      </c>
      <c r="BZ179" s="16">
        <v>49</v>
      </c>
      <c r="CA179" s="16">
        <v>57</v>
      </c>
      <c r="CB179" s="16">
        <v>83</v>
      </c>
      <c r="CC179" s="16">
        <v>62</v>
      </c>
      <c r="CD179" s="16">
        <v>73</v>
      </c>
      <c r="CE179" s="16">
        <v>80</v>
      </c>
      <c r="CF179" s="16">
        <v>60</v>
      </c>
      <c r="CG179" s="16">
        <v>70</v>
      </c>
      <c r="CH179" s="16">
        <v>76</v>
      </c>
      <c r="CI179" s="16">
        <v>58</v>
      </c>
      <c r="CJ179" s="16">
        <v>67</v>
      </c>
      <c r="CK179" s="49">
        <v>0.76315789473684215</v>
      </c>
      <c r="CL179" s="54">
        <v>0.93758786133850458</v>
      </c>
      <c r="CM179" s="56">
        <v>1.0867436181825354</v>
      </c>
      <c r="CN179" s="56">
        <v>1.0210913677938844</v>
      </c>
      <c r="CO179" s="6">
        <v>400</v>
      </c>
      <c r="CP179" s="14">
        <v>400</v>
      </c>
      <c r="CQ179" s="14">
        <v>410</v>
      </c>
      <c r="CR179" s="4">
        <v>59.2</v>
      </c>
      <c r="CS179" s="7">
        <v>60.3</v>
      </c>
      <c r="CT179" s="6">
        <v>92</v>
      </c>
      <c r="CU179" s="6">
        <v>91</v>
      </c>
      <c r="CV179" s="9">
        <v>0.97997775305895429</v>
      </c>
      <c r="CW179" s="13">
        <v>66.3</v>
      </c>
      <c r="CX179" s="13">
        <v>67.959999999999994</v>
      </c>
      <c r="CY179" s="9">
        <v>0.97557386698057691</v>
      </c>
      <c r="CZ179" s="34">
        <v>45</v>
      </c>
      <c r="DA179" s="9">
        <v>0.64700000000000002</v>
      </c>
      <c r="DB179" s="13">
        <v>33.92</v>
      </c>
      <c r="DC179" s="13">
        <v>50.957610000000003</v>
      </c>
      <c r="DD179" s="13">
        <v>67.022639999999996</v>
      </c>
      <c r="DE179" s="9">
        <v>0.76030442847372182</v>
      </c>
      <c r="DF179" s="16">
        <v>0</v>
      </c>
      <c r="DG179" s="16">
        <v>0</v>
      </c>
      <c r="DH179" s="16">
        <v>0</v>
      </c>
      <c r="DI179" s="16">
        <v>0</v>
      </c>
      <c r="DJ179" s="16">
        <v>0</v>
      </c>
      <c r="DK179" s="16">
        <v>0</v>
      </c>
      <c r="DL179" s="16">
        <v>0</v>
      </c>
      <c r="DM179" s="16">
        <v>0</v>
      </c>
      <c r="DN179" s="16">
        <v>0</v>
      </c>
      <c r="DO179" s="16">
        <v>0</v>
      </c>
      <c r="DP179" s="16">
        <v>0</v>
      </c>
      <c r="DQ179" s="16">
        <v>1</v>
      </c>
      <c r="DR179" s="16">
        <v>0</v>
      </c>
      <c r="DS179" s="16">
        <v>0</v>
      </c>
      <c r="DT179" s="16">
        <v>0</v>
      </c>
      <c r="DU179" s="16">
        <v>0</v>
      </c>
      <c r="DV179" s="16">
        <v>1</v>
      </c>
      <c r="DW179" s="16">
        <v>0</v>
      </c>
      <c r="DX179" s="16">
        <v>0</v>
      </c>
      <c r="DY179" s="16">
        <v>0</v>
      </c>
      <c r="DZ179" s="3" t="s">
        <v>400</v>
      </c>
      <c r="EA179" s="3" t="s">
        <v>400</v>
      </c>
      <c r="EB179" s="50">
        <v>35.603711179999991</v>
      </c>
      <c r="EC179" s="55">
        <v>35603711.179999992</v>
      </c>
      <c r="ED179" s="55">
        <v>47198469</v>
      </c>
      <c r="EE179" s="57">
        <v>23968305.613938384</v>
      </c>
      <c r="EF179" s="57">
        <v>23230163.386061616</v>
      </c>
      <c r="EG179" s="55">
        <v>12568533.343482759</v>
      </c>
      <c r="EH179" s="21">
        <v>1248700</v>
      </c>
      <c r="EI179" s="57">
        <v>516961.8</v>
      </c>
      <c r="EJ179" s="57">
        <v>731738.2</v>
      </c>
      <c r="EK179" s="59">
        <v>2.6</v>
      </c>
      <c r="EL179" s="60">
        <v>0.41399999999999998</v>
      </c>
      <c r="EM179" s="56">
        <v>0.58599999999999997</v>
      </c>
      <c r="EN179" s="30">
        <f t="shared" si="100"/>
        <v>1.0764</v>
      </c>
      <c r="EO179" s="30">
        <f t="shared" si="101"/>
        <v>1.5236000000000001</v>
      </c>
      <c r="EP179" s="57">
        <f t="shared" si="108"/>
        <v>23451343.813938383</v>
      </c>
      <c r="EQ179" s="57">
        <f t="shared" si="109"/>
        <v>22498425.186061617</v>
      </c>
      <c r="ER179" s="56">
        <f t="shared" si="110"/>
        <v>1.042354903509741</v>
      </c>
      <c r="ES179" s="31">
        <v>43.7</v>
      </c>
      <c r="ET179" s="31">
        <v>1.5</v>
      </c>
      <c r="EU179" s="18">
        <v>1.5</v>
      </c>
      <c r="EV179" s="55">
        <v>0</v>
      </c>
      <c r="EW179" s="55">
        <v>0</v>
      </c>
      <c r="EX179" s="55">
        <v>0</v>
      </c>
      <c r="EY179" s="55">
        <v>0</v>
      </c>
      <c r="EZ179" s="31">
        <v>0</v>
      </c>
      <c r="FA179" s="31">
        <v>0</v>
      </c>
      <c r="FB179" s="31">
        <v>0</v>
      </c>
      <c r="FC179" s="31">
        <v>3.6999999999999997</v>
      </c>
      <c r="FD179" s="31">
        <v>15.1</v>
      </c>
      <c r="FE179" s="61">
        <v>0.88600000000000001</v>
      </c>
      <c r="FF179" s="16">
        <v>2</v>
      </c>
      <c r="FG179" s="16">
        <v>21000</v>
      </c>
      <c r="FH179" s="50">
        <v>589.82615306115974</v>
      </c>
      <c r="FI179" s="48">
        <f t="shared" si="111"/>
        <v>6.3798278376516642</v>
      </c>
      <c r="FJ179" s="27">
        <v>-0.48258673750125824</v>
      </c>
      <c r="FK179" s="27">
        <v>-0.1994439364689268</v>
      </c>
      <c r="FL179" s="31">
        <v>18</v>
      </c>
      <c r="FM179" s="30">
        <v>1.5555555555555556</v>
      </c>
      <c r="FN179" s="30">
        <v>0.66666666666666663</v>
      </c>
      <c r="FO179" s="31">
        <v>28</v>
      </c>
      <c r="FP179" s="31">
        <v>12</v>
      </c>
      <c r="FQ179" s="48">
        <v>-0.93856303781302164</v>
      </c>
      <c r="FR179" s="48">
        <v>-1.217064132472951</v>
      </c>
      <c r="FS179" s="48">
        <v>-1.3401778134838558</v>
      </c>
      <c r="FT179" s="48">
        <v>-0.76862995072054308</v>
      </c>
      <c r="FU179" s="48">
        <v>-0.89277577419185972</v>
      </c>
      <c r="FV179" s="31">
        <v>2.0121065414500006</v>
      </c>
      <c r="FW179" s="30">
        <v>0.78451046778947364</v>
      </c>
      <c r="FX179" s="31">
        <v>19.2818041855</v>
      </c>
      <c r="FY179" s="31">
        <v>26.000782573333332</v>
      </c>
      <c r="FZ179" s="31">
        <v>26.000782573333332</v>
      </c>
      <c r="GA179" s="31">
        <v>2.579325E-4</v>
      </c>
      <c r="GB179" s="31">
        <v>3.2636739066666669</v>
      </c>
      <c r="GC179" s="31">
        <v>32.353986262222222</v>
      </c>
      <c r="GD179" s="31">
        <v>51.315260779999996</v>
      </c>
      <c r="GE179" s="31">
        <v>83.669247042222224</v>
      </c>
      <c r="GF179" s="31">
        <v>21.754659004193332</v>
      </c>
      <c r="GG179" s="31">
        <v>51.766951220000003</v>
      </c>
      <c r="GH179" s="21">
        <v>52.4</v>
      </c>
      <c r="GI179" s="44">
        <v>0.3329598298765547</v>
      </c>
    </row>
    <row r="180" spans="1:191" ht="14" customHeight="1" x14ac:dyDescent="0.15">
      <c r="A180" s="16" t="s">
        <v>706</v>
      </c>
      <c r="B180" s="21" t="s">
        <v>881</v>
      </c>
      <c r="C180" s="33">
        <v>1.8918918918918919</v>
      </c>
      <c r="D180" s="20">
        <v>1</v>
      </c>
      <c r="E180" s="20">
        <v>1</v>
      </c>
      <c r="F180" s="20">
        <v>1</v>
      </c>
      <c r="G180" s="20">
        <v>1</v>
      </c>
      <c r="H180" s="31">
        <v>7.1</v>
      </c>
      <c r="I180" s="31">
        <v>7.8421052631578947</v>
      </c>
      <c r="J180" s="31">
        <v>10</v>
      </c>
      <c r="K180" s="31">
        <v>10</v>
      </c>
      <c r="L180" s="31">
        <v>10</v>
      </c>
      <c r="M180" s="31">
        <v>10</v>
      </c>
      <c r="N180" s="31">
        <v>2.6875</v>
      </c>
      <c r="O180" s="21">
        <v>49</v>
      </c>
      <c r="P180" s="55">
        <v>11561.390195</v>
      </c>
      <c r="Q180" s="57">
        <v>12858.936121000001</v>
      </c>
      <c r="R180" s="57">
        <v>19111.878669000002</v>
      </c>
      <c r="S180" s="57">
        <v>29150.459730999999</v>
      </c>
      <c r="T180" s="57">
        <v>19769.605889999999</v>
      </c>
      <c r="U180" s="57">
        <v>27376.796040000001</v>
      </c>
      <c r="V180" s="55">
        <v>19031.294839315793</v>
      </c>
      <c r="W180" s="50">
        <v>2.1940570097546996</v>
      </c>
      <c r="X180" s="31">
        <v>2.5878271604630583</v>
      </c>
      <c r="Y180" s="17">
        <v>30.122222222222224</v>
      </c>
      <c r="Z180" s="31">
        <v>10.627766644249999</v>
      </c>
      <c r="AA180" s="26">
        <v>34.700000000000003</v>
      </c>
      <c r="AB180" s="49">
        <v>0</v>
      </c>
      <c r="AC180" s="49">
        <v>1E-3</v>
      </c>
      <c r="AD180" s="48"/>
      <c r="AE180" s="49">
        <v>1E-3</v>
      </c>
      <c r="AF180" s="55">
        <v>25981.75</v>
      </c>
      <c r="AG180" s="55">
        <f t="shared" si="112"/>
        <v>25981750</v>
      </c>
      <c r="AH180" s="50">
        <v>0.66438739807887259</v>
      </c>
      <c r="AI180" s="39">
        <v>41.780870107475877</v>
      </c>
      <c r="AJ180" s="39">
        <v>15.675777641870884</v>
      </c>
      <c r="AK180" s="39">
        <v>55.452089587422222</v>
      </c>
      <c r="AL180" s="39">
        <v>37.636245778922991</v>
      </c>
      <c r="AM180" s="40">
        <v>4.9593038308116855</v>
      </c>
      <c r="AN180" s="40">
        <v>2.6036631855526275</v>
      </c>
      <c r="AO180" s="41">
        <v>2.6236682612042719</v>
      </c>
      <c r="AP180" s="39">
        <f t="shared" si="113"/>
        <v>20.751754130415041</v>
      </c>
      <c r="AQ180" s="40">
        <v>46.740173938287562</v>
      </c>
      <c r="AR180" s="40">
        <v>18.27944082742351</v>
      </c>
      <c r="AS180" s="41">
        <v>58.075757848626495</v>
      </c>
      <c r="AT180" s="39">
        <f t="shared" si="114"/>
        <v>20.894659732034555</v>
      </c>
      <c r="AU180" s="39">
        <v>3</v>
      </c>
      <c r="AV180" s="48">
        <v>4.1995096182702696</v>
      </c>
      <c r="AW180" s="55">
        <f t="shared" si="103"/>
        <v>0</v>
      </c>
      <c r="AX180" s="48">
        <v>4.1995096182702696</v>
      </c>
      <c r="AY180" s="48">
        <v>2.7041074145135142</v>
      </c>
      <c r="AZ180" s="48">
        <v>6.9036170327837834</v>
      </c>
      <c r="BA180" s="56">
        <v>0.20289562665263158</v>
      </c>
      <c r="BB180" s="31">
        <f t="shared" si="104"/>
        <v>0.85206213563269995</v>
      </c>
      <c r="BC180" s="31">
        <f t="shared" si="105"/>
        <v>0.54865156840374685</v>
      </c>
      <c r="BD180" s="31">
        <f t="shared" si="106"/>
        <v>1.4007137040364468</v>
      </c>
      <c r="BE180" s="31">
        <v>1.4007137040364468</v>
      </c>
      <c r="BF180" s="49">
        <v>1.0592638E-2</v>
      </c>
      <c r="BG180" s="49">
        <v>1.0592638E-2</v>
      </c>
      <c r="BH180" s="49">
        <v>2.9899999999999999E-2</v>
      </c>
      <c r="BI180" s="49">
        <v>1.0592638E-2</v>
      </c>
      <c r="BJ180" s="49">
        <v>1.0592638E-2</v>
      </c>
      <c r="BK180" s="16">
        <v>1</v>
      </c>
      <c r="BL180" s="50">
        <v>2949.5</v>
      </c>
      <c r="BM180" s="16">
        <v>5708.8</v>
      </c>
      <c r="BN180" s="50">
        <v>145.98149771099591</v>
      </c>
      <c r="BO180" s="9">
        <v>0.83499999999999996</v>
      </c>
      <c r="BP180" s="9"/>
      <c r="BQ180" s="53">
        <v>0.28002581199999999</v>
      </c>
      <c r="BR180" s="6">
        <v>14</v>
      </c>
      <c r="BS180" s="11">
        <v>20</v>
      </c>
      <c r="BT180" s="48">
        <v>51.072642513808333</v>
      </c>
      <c r="BU180" s="56">
        <v>1.0640000000000001</v>
      </c>
      <c r="BV180" s="16">
        <v>10</v>
      </c>
      <c r="BW180" s="16">
        <v>8</v>
      </c>
      <c r="BX180" s="16">
        <v>9</v>
      </c>
      <c r="BY180" s="16">
        <v>7</v>
      </c>
      <c r="BZ180" s="16">
        <v>6</v>
      </c>
      <c r="CA180" s="16">
        <v>7</v>
      </c>
      <c r="CB180" s="16">
        <v>6</v>
      </c>
      <c r="CC180" s="16">
        <v>5</v>
      </c>
      <c r="CD180" s="16">
        <v>6</v>
      </c>
      <c r="CE180" s="16">
        <v>5</v>
      </c>
      <c r="CF180" s="16">
        <v>4</v>
      </c>
      <c r="CG180" s="16">
        <v>5</v>
      </c>
      <c r="CH180" s="16">
        <v>5</v>
      </c>
      <c r="CI180" s="16">
        <v>4</v>
      </c>
      <c r="CJ180" s="16">
        <v>4</v>
      </c>
      <c r="CK180" s="49">
        <v>0.8</v>
      </c>
      <c r="CL180" s="54">
        <v>0.86135311614678611</v>
      </c>
      <c r="CM180" s="56">
        <v>1.0892569888265726</v>
      </c>
      <c r="CN180" s="56">
        <v>1.0197116314075765</v>
      </c>
      <c r="CO180" s="6">
        <v>4</v>
      </c>
      <c r="CP180" s="14"/>
      <c r="CQ180" s="14"/>
      <c r="CR180" s="4"/>
      <c r="CS180" s="7">
        <v>65.7</v>
      </c>
      <c r="CT180" s="6"/>
      <c r="CU180" s="6"/>
      <c r="CV180" s="9">
        <v>0.98533971890397065</v>
      </c>
      <c r="CW180" s="13">
        <v>70.900000000000006</v>
      </c>
      <c r="CX180" s="13">
        <v>75.66</v>
      </c>
      <c r="CY180" s="9">
        <v>0.93708696801480318</v>
      </c>
      <c r="CZ180" s="34">
        <v>44</v>
      </c>
      <c r="DA180" s="9">
        <f>DB180/(100-DB180)</f>
        <v>0.50625094140683835</v>
      </c>
      <c r="DB180" s="13">
        <v>33.61</v>
      </c>
      <c r="DC180" s="13">
        <v>63.191980000000001</v>
      </c>
      <c r="DD180" s="13">
        <v>81.691410000000005</v>
      </c>
      <c r="DE180" s="9">
        <v>0.77354497859689286</v>
      </c>
      <c r="DF180" s="16">
        <v>0</v>
      </c>
      <c r="DG180" s="16">
        <v>0</v>
      </c>
      <c r="DH180" s="16">
        <v>0</v>
      </c>
      <c r="DI180" s="16">
        <v>0</v>
      </c>
      <c r="DJ180" s="16">
        <v>0</v>
      </c>
      <c r="DK180" s="16">
        <v>0</v>
      </c>
      <c r="DL180" s="16">
        <v>0</v>
      </c>
      <c r="DM180" s="16">
        <v>0</v>
      </c>
      <c r="DN180" s="16">
        <v>1</v>
      </c>
      <c r="DO180" s="16">
        <v>0</v>
      </c>
      <c r="DP180" s="16">
        <v>0</v>
      </c>
      <c r="DQ180" s="16">
        <v>0</v>
      </c>
      <c r="DR180" s="16">
        <v>0</v>
      </c>
      <c r="DS180" s="16">
        <v>0</v>
      </c>
      <c r="DT180" s="16">
        <v>0</v>
      </c>
      <c r="DU180" s="16">
        <v>0</v>
      </c>
      <c r="DV180" s="16">
        <v>0</v>
      </c>
      <c r="DW180" s="16">
        <v>0</v>
      </c>
      <c r="DX180" s="16">
        <v>0</v>
      </c>
      <c r="DY180" s="16">
        <v>0</v>
      </c>
      <c r="DZ180" s="3" t="s">
        <v>399</v>
      </c>
      <c r="EA180" s="3" t="s">
        <v>82</v>
      </c>
      <c r="EB180" s="50">
        <v>39.106325729729726</v>
      </c>
      <c r="EC180" s="55">
        <v>39106325.729729727</v>
      </c>
      <c r="ED180" s="55">
        <v>43398150</v>
      </c>
      <c r="EE180" s="57">
        <v>22045533.493638437</v>
      </c>
      <c r="EF180" s="57">
        <v>21352616.506361563</v>
      </c>
      <c r="EG180" s="55">
        <v>16980410.56448276</v>
      </c>
      <c r="EH180" s="21">
        <v>4607900</v>
      </c>
      <c r="EI180" s="57">
        <v>2197968.3000000003</v>
      </c>
      <c r="EJ180" s="57">
        <v>2409931.7000000002</v>
      </c>
      <c r="EK180" s="59">
        <v>10.7</v>
      </c>
      <c r="EL180" s="60">
        <v>0.47700000000000004</v>
      </c>
      <c r="EM180" s="56">
        <v>0.52300000000000002</v>
      </c>
      <c r="EN180" s="30">
        <f t="shared" si="100"/>
        <v>5.1039000000000003</v>
      </c>
      <c r="EO180" s="30">
        <f t="shared" si="101"/>
        <v>5.5960999999999999</v>
      </c>
      <c r="EP180" s="57">
        <f t="shared" si="108"/>
        <v>19847565.193638436</v>
      </c>
      <c r="EQ180" s="57">
        <f t="shared" si="109"/>
        <v>18942684.806361564</v>
      </c>
      <c r="ER180" s="56">
        <f t="shared" si="110"/>
        <v>1.0477693841462741</v>
      </c>
      <c r="ES180" s="31">
        <v>94</v>
      </c>
      <c r="ET180" s="31">
        <v>0</v>
      </c>
      <c r="EU180" s="18">
        <v>1</v>
      </c>
      <c r="EV180" s="55">
        <v>0</v>
      </c>
      <c r="EW180" s="55">
        <v>0</v>
      </c>
      <c r="EX180" s="55">
        <v>0</v>
      </c>
      <c r="EY180" s="55">
        <v>0</v>
      </c>
      <c r="EZ180" s="31">
        <v>0</v>
      </c>
      <c r="FA180" s="31">
        <v>0</v>
      </c>
      <c r="FB180" s="31">
        <v>0</v>
      </c>
      <c r="FC180" s="31">
        <v>6</v>
      </c>
      <c r="FD180" s="31">
        <v>0</v>
      </c>
      <c r="FE180" s="61">
        <v>0.46</v>
      </c>
      <c r="FF180" s="16">
        <v>0</v>
      </c>
      <c r="FG180" s="16">
        <v>0</v>
      </c>
      <c r="FH180" s="50">
        <v>0.1</v>
      </c>
      <c r="FI180" s="48">
        <f t="shared" si="111"/>
        <v>-2.3025850929940455</v>
      </c>
      <c r="FJ180" s="27">
        <v>0.44019269620053891</v>
      </c>
      <c r="FK180" s="27">
        <v>0.26705630345164794</v>
      </c>
      <c r="FL180" s="31">
        <v>12</v>
      </c>
      <c r="FM180" s="30">
        <v>1.5833333333333333</v>
      </c>
      <c r="FN180" s="30">
        <v>0.66666666666666663</v>
      </c>
      <c r="FO180" s="31">
        <v>19</v>
      </c>
      <c r="FP180" s="31">
        <v>8</v>
      </c>
      <c r="FQ180" s="48">
        <v>0.80265502616216045</v>
      </c>
      <c r="FR180" s="48">
        <v>-0.56743461181955301</v>
      </c>
      <c r="FS180" s="48">
        <v>-0.67309893922099673</v>
      </c>
      <c r="FT180" s="48">
        <v>-0.29695556436653647</v>
      </c>
      <c r="FU180" s="48">
        <v>-9.3555557158655572E-2</v>
      </c>
      <c r="FV180" s="31">
        <v>1.3054410199999997</v>
      </c>
      <c r="FW180" s="30">
        <v>1.3349227703684214</v>
      </c>
      <c r="FX180" s="31">
        <v>17.959506925999996</v>
      </c>
      <c r="FY180" s="31">
        <v>13.232348444444446</v>
      </c>
      <c r="FZ180" s="31">
        <v>14.156040875714284</v>
      </c>
      <c r="GA180" s="31"/>
      <c r="GB180" s="31">
        <v>4.2344800000000031E-4</v>
      </c>
      <c r="GC180" s="31">
        <v>20.250666051428571</v>
      </c>
      <c r="GD180" s="31">
        <v>27.967814194999999</v>
      </c>
      <c r="GE180" s="31">
        <v>48.21848024642857</v>
      </c>
      <c r="GF180" s="31">
        <v>6.8258277733326462</v>
      </c>
      <c r="GG180" s="31">
        <v>80.238536589999995</v>
      </c>
      <c r="GH180" s="21">
        <v>3.9</v>
      </c>
      <c r="GI180" s="44">
        <v>1.1017902672665776</v>
      </c>
    </row>
    <row r="181" spans="1:191" ht="14" customHeight="1" x14ac:dyDescent="0.15">
      <c r="A181" s="16" t="s">
        <v>526</v>
      </c>
      <c r="B181" s="21" t="s">
        <v>882</v>
      </c>
      <c r="C181" s="33">
        <v>3.4729729729729728</v>
      </c>
      <c r="D181" s="20">
        <v>3.8</v>
      </c>
      <c r="E181" s="20">
        <v>4</v>
      </c>
      <c r="F181" s="20">
        <v>4</v>
      </c>
      <c r="G181" s="20">
        <v>4</v>
      </c>
      <c r="H181" s="31">
        <v>5.85</v>
      </c>
      <c r="I181" s="31">
        <v>5.7368421052631575</v>
      </c>
      <c r="J181" s="31">
        <v>5.8</v>
      </c>
      <c r="K181" s="31">
        <v>6</v>
      </c>
      <c r="L181" s="31">
        <v>6</v>
      </c>
      <c r="M181" s="31">
        <v>6</v>
      </c>
      <c r="N181" s="31">
        <v>2.5</v>
      </c>
      <c r="O181" s="21">
        <v>47</v>
      </c>
      <c r="P181" s="55">
        <v>1828.3128056999999</v>
      </c>
      <c r="Q181" s="57">
        <v>1855.8268636</v>
      </c>
      <c r="R181" s="57">
        <v>3151.1905095000002</v>
      </c>
      <c r="S181" s="57">
        <v>5328.6426170000004</v>
      </c>
      <c r="T181" s="57">
        <v>2017.5318669999999</v>
      </c>
      <c r="U181" s="57">
        <v>3545.8811679999999</v>
      </c>
      <c r="V181" s="55">
        <v>3285.9997589684212</v>
      </c>
      <c r="W181" s="50">
        <v>3.8309716753866727</v>
      </c>
      <c r="X181" s="31">
        <v>3.4340706926294882</v>
      </c>
      <c r="Y181" s="17">
        <v>27.157142857142855</v>
      </c>
      <c r="Z181" s="31">
        <v>6.2412615153125</v>
      </c>
      <c r="AA181" s="26">
        <v>41.1</v>
      </c>
      <c r="AB181" s="49">
        <v>1.9523737999999999E-2</v>
      </c>
      <c r="AC181" s="49">
        <v>1.9523737999999999E-2</v>
      </c>
      <c r="AD181" s="48">
        <v>5.5227149924054064</v>
      </c>
      <c r="AE181" s="48">
        <v>5.5227149924054064</v>
      </c>
      <c r="AF181" s="55">
        <v>3947.0555555555557</v>
      </c>
      <c r="AG181" s="55">
        <f t="shared" si="112"/>
        <v>3947055.5555555555</v>
      </c>
      <c r="AH181" s="50">
        <v>0.23413991574687049</v>
      </c>
      <c r="AI181" s="39">
        <v>0</v>
      </c>
      <c r="AJ181" s="39">
        <v>0</v>
      </c>
      <c r="AK181" s="39">
        <v>0</v>
      </c>
      <c r="AL181" s="39">
        <v>0</v>
      </c>
      <c r="AM181" s="40">
        <v>5.2494676971000583E-2</v>
      </c>
      <c r="AN181" s="40">
        <v>0.11342829841529176</v>
      </c>
      <c r="AO181" s="41">
        <v>0.11408785553099858</v>
      </c>
      <c r="AP181" s="39">
        <f t="shared" si="113"/>
        <v>1.1892806410201511</v>
      </c>
      <c r="AQ181" s="40">
        <v>5.2494676971000583E-2</v>
      </c>
      <c r="AR181" s="40">
        <v>0.11342829841529176</v>
      </c>
      <c r="AS181" s="41">
        <v>0.11408785553099858</v>
      </c>
      <c r="AT181" s="39">
        <f t="shared" si="114"/>
        <v>7.5838717982096779E-2</v>
      </c>
      <c r="AU181" s="39">
        <v>3</v>
      </c>
      <c r="AV181" s="48">
        <v>3.4544136246451616</v>
      </c>
      <c r="AW181" s="55">
        <f t="shared" si="103"/>
        <v>0</v>
      </c>
      <c r="AX181" s="48">
        <v>3.4544136246451616</v>
      </c>
      <c r="AY181" s="48">
        <v>1.9519604999354838</v>
      </c>
      <c r="AZ181" s="48">
        <v>5.4063741245806458</v>
      </c>
      <c r="BA181" s="56">
        <v>0.30566795953684217</v>
      </c>
      <c r="BB181" s="31">
        <f t="shared" si="104"/>
        <v>1.0559035640415535</v>
      </c>
      <c r="BC181" s="31">
        <f t="shared" si="105"/>
        <v>0.59665178311179368</v>
      </c>
      <c r="BD181" s="31">
        <f t="shared" si="106"/>
        <v>1.6525553471533474</v>
      </c>
      <c r="BE181" s="31">
        <v>7.1752703395587538</v>
      </c>
      <c r="BF181" s="49">
        <v>0</v>
      </c>
      <c r="BG181" s="49">
        <v>9.9999999999999995E-7</v>
      </c>
      <c r="BH181" s="49">
        <v>0.14799999999999999</v>
      </c>
      <c r="BI181" s="49">
        <v>1.9523737999999999E-2</v>
      </c>
      <c r="BJ181" s="49">
        <v>1.9523737999999999E-2</v>
      </c>
      <c r="BK181" s="16">
        <v>0</v>
      </c>
      <c r="BL181" s="50">
        <v>33</v>
      </c>
      <c r="BM181" s="16">
        <v>37.299999999999997</v>
      </c>
      <c r="BN181" s="50">
        <v>2.2126414828556991</v>
      </c>
      <c r="BO181" s="9">
        <v>0.38900000000000001</v>
      </c>
      <c r="BP181" s="9">
        <v>0.57599999999999996</v>
      </c>
      <c r="BQ181" s="53">
        <v>0.59924454100000002</v>
      </c>
      <c r="BR181" s="6">
        <v>72</v>
      </c>
      <c r="BS181" s="11">
        <v>91</v>
      </c>
      <c r="BT181" s="48">
        <v>49.241597792237208</v>
      </c>
      <c r="BU181" s="56">
        <v>1.04</v>
      </c>
      <c r="BV181" s="16">
        <v>33</v>
      </c>
      <c r="BW181" s="16">
        <v>24</v>
      </c>
      <c r="BX181" s="16">
        <v>29</v>
      </c>
      <c r="BY181" s="16">
        <v>29</v>
      </c>
      <c r="BZ181" s="16">
        <v>21</v>
      </c>
      <c r="CA181" s="16">
        <v>25</v>
      </c>
      <c r="CB181" s="16">
        <v>24</v>
      </c>
      <c r="CC181" s="16">
        <v>18</v>
      </c>
      <c r="CD181" s="16">
        <v>21</v>
      </c>
      <c r="CE181" s="16">
        <v>20</v>
      </c>
      <c r="CF181" s="16">
        <v>14</v>
      </c>
      <c r="CG181" s="16">
        <v>17</v>
      </c>
      <c r="CH181" s="16">
        <v>19</v>
      </c>
      <c r="CI181" s="16">
        <v>15</v>
      </c>
      <c r="CJ181" s="16">
        <v>17</v>
      </c>
      <c r="CK181" s="49">
        <v>0.78947368421052633</v>
      </c>
      <c r="CL181" s="54">
        <v>0.91971686975453948</v>
      </c>
      <c r="CM181" s="56">
        <v>1.1116444672541961</v>
      </c>
      <c r="CN181" s="56">
        <v>1.024977094585378</v>
      </c>
      <c r="CO181" s="6">
        <v>58</v>
      </c>
      <c r="CP181" s="14">
        <v>58</v>
      </c>
      <c r="CQ181" s="14">
        <v>39</v>
      </c>
      <c r="CR181" s="4">
        <v>29.8</v>
      </c>
      <c r="CS181" s="7">
        <v>68</v>
      </c>
      <c r="CT181" s="6">
        <v>99</v>
      </c>
      <c r="CU181" s="6">
        <v>99</v>
      </c>
      <c r="CV181" s="9">
        <v>0.96419119565708278</v>
      </c>
      <c r="CW181" s="13">
        <v>56</v>
      </c>
      <c r="CX181" s="13">
        <v>57.58</v>
      </c>
      <c r="CY181" s="9">
        <v>0.97255991663772146</v>
      </c>
      <c r="CZ181" s="34">
        <v>6</v>
      </c>
      <c r="DA181" s="9">
        <v>6.0999999999999999E-2</v>
      </c>
      <c r="DB181" s="13">
        <v>5.78</v>
      </c>
      <c r="DC181" s="13">
        <v>38.510469999999998</v>
      </c>
      <c r="DD181" s="13">
        <v>80.32826</v>
      </c>
      <c r="DE181" s="9">
        <v>0.47941372065073984</v>
      </c>
      <c r="DF181" s="16">
        <v>0</v>
      </c>
      <c r="DG181" s="16">
        <v>0</v>
      </c>
      <c r="DH181" s="16">
        <v>0</v>
      </c>
      <c r="DI181" s="16">
        <v>0</v>
      </c>
      <c r="DJ181" s="16">
        <v>0</v>
      </c>
      <c r="DK181" s="16">
        <v>0</v>
      </c>
      <c r="DL181" s="16">
        <v>0</v>
      </c>
      <c r="DM181" s="16">
        <v>0</v>
      </c>
      <c r="DN181" s="16">
        <v>0</v>
      </c>
      <c r="DO181" s="16">
        <v>1</v>
      </c>
      <c r="DP181" s="16">
        <v>0</v>
      </c>
      <c r="DQ181" s="16">
        <v>0</v>
      </c>
      <c r="DR181" s="16">
        <v>1</v>
      </c>
      <c r="DS181" s="16">
        <v>0</v>
      </c>
      <c r="DT181" s="16">
        <v>0</v>
      </c>
      <c r="DU181" s="16">
        <v>0</v>
      </c>
      <c r="DV181" s="16">
        <v>1</v>
      </c>
      <c r="DW181" s="16">
        <v>0</v>
      </c>
      <c r="DX181" s="16">
        <v>0</v>
      </c>
      <c r="DY181" s="16">
        <v>0</v>
      </c>
      <c r="DZ181" s="3" t="s">
        <v>523</v>
      </c>
      <c r="EA181" s="3" t="s">
        <v>523</v>
      </c>
      <c r="EB181" s="50">
        <v>16.857679063243243</v>
      </c>
      <c r="EC181" s="55">
        <v>16857679.063243244</v>
      </c>
      <c r="ED181" s="55">
        <v>19668000</v>
      </c>
      <c r="EE181" s="57">
        <v>9945363.1878348012</v>
      </c>
      <c r="EF181" s="57">
        <v>9722636.8121651988</v>
      </c>
      <c r="EG181" s="55">
        <v>7165627.9447931051</v>
      </c>
      <c r="EH181" s="21">
        <v>366400</v>
      </c>
      <c r="EI181" s="57">
        <v>182467.20000000001</v>
      </c>
      <c r="EJ181" s="57">
        <v>183932.79999999999</v>
      </c>
      <c r="EK181" s="59">
        <v>1.9</v>
      </c>
      <c r="EL181" s="60">
        <v>0.498</v>
      </c>
      <c r="EM181" s="56">
        <v>0.502</v>
      </c>
      <c r="EN181" s="30">
        <f t="shared" si="100"/>
        <v>0.94619999999999993</v>
      </c>
      <c r="EO181" s="30">
        <f t="shared" si="101"/>
        <v>0.95379999999999998</v>
      </c>
      <c r="EP181" s="57">
        <f t="shared" si="108"/>
        <v>9762895.9878348019</v>
      </c>
      <c r="EQ181" s="57">
        <f t="shared" si="109"/>
        <v>9538704.0121651981</v>
      </c>
      <c r="ER181" s="56">
        <f t="shared" si="110"/>
        <v>1.0235033999779928</v>
      </c>
      <c r="ES181" s="31">
        <v>6.2</v>
      </c>
      <c r="ET181" s="31">
        <v>7.6</v>
      </c>
      <c r="EU181" s="18">
        <v>8.5</v>
      </c>
      <c r="EV181" s="55">
        <v>0</v>
      </c>
      <c r="EW181" s="55">
        <v>0</v>
      </c>
      <c r="EX181" s="55">
        <v>0</v>
      </c>
      <c r="EY181" s="55">
        <v>0</v>
      </c>
      <c r="EZ181" s="31">
        <v>7.1</v>
      </c>
      <c r="FA181" s="31">
        <v>69.099999999999994</v>
      </c>
      <c r="FB181" s="31">
        <v>0</v>
      </c>
      <c r="FC181" s="31">
        <v>10</v>
      </c>
      <c r="FD181" s="31">
        <v>0</v>
      </c>
      <c r="FE181" s="61">
        <v>0.42200000000000004</v>
      </c>
      <c r="FF181" s="16">
        <v>2</v>
      </c>
      <c r="FG181" s="16">
        <v>175000</v>
      </c>
      <c r="FH181" s="50">
        <v>10381.025723853816</v>
      </c>
      <c r="FI181" s="48">
        <f t="shared" si="111"/>
        <v>9.2477349691647266</v>
      </c>
      <c r="FJ181" s="27">
        <v>-1.3093567032790669</v>
      </c>
      <c r="FK181" s="27">
        <v>-1.4565289402144082</v>
      </c>
      <c r="FL181" s="31">
        <v>23</v>
      </c>
      <c r="FM181" s="30">
        <v>1.7391304347826086</v>
      </c>
      <c r="FN181" s="30">
        <v>0.95652173913043481</v>
      </c>
      <c r="FO181" s="31">
        <v>40</v>
      </c>
      <c r="FP181" s="31">
        <v>22</v>
      </c>
      <c r="FQ181" s="48">
        <v>-1.5137086503383193</v>
      </c>
      <c r="FR181" s="48">
        <v>-1.7584220663507826</v>
      </c>
      <c r="FS181" s="48">
        <v>-2.2296163125010016</v>
      </c>
      <c r="FT181" s="48">
        <v>-1.9478159166055597</v>
      </c>
      <c r="FU181" s="48">
        <v>-1.781218377202014</v>
      </c>
      <c r="FV181" s="31">
        <v>3.7475452508499991</v>
      </c>
      <c r="FW181" s="30">
        <v>2.4323599081052634</v>
      </c>
      <c r="FX181" s="31">
        <v>11.755431162949998</v>
      </c>
      <c r="FY181" s="31">
        <v>13.852216117777779</v>
      </c>
      <c r="FZ181" s="31">
        <v>15.515046255789475</v>
      </c>
      <c r="GA181" s="31">
        <v>0.77765489011111111</v>
      </c>
      <c r="GB181" s="31">
        <v>16.250911032631578</v>
      </c>
      <c r="GC181" s="31">
        <v>50.339027936315794</v>
      </c>
      <c r="GD181" s="31">
        <v>13.413111831473685</v>
      </c>
      <c r="GE181" s="31">
        <v>63.75213976778948</v>
      </c>
      <c r="GF181" s="31">
        <v>9.8911739740280957</v>
      </c>
      <c r="GG181" s="31">
        <v>73.725414630000003</v>
      </c>
      <c r="GH181" s="21">
        <v>14.6</v>
      </c>
      <c r="GI181" s="44">
        <v>-0.19398391671716292</v>
      </c>
    </row>
    <row r="182" spans="1:191" ht="14" customHeight="1" x14ac:dyDescent="0.15">
      <c r="A182" s="16" t="s">
        <v>727</v>
      </c>
      <c r="B182" s="21" t="s">
        <v>883</v>
      </c>
      <c r="C182" s="33">
        <v>1.3214285714285714</v>
      </c>
      <c r="D182" s="20">
        <v>1</v>
      </c>
      <c r="E182" s="20">
        <v>1</v>
      </c>
      <c r="F182" s="20">
        <v>1</v>
      </c>
      <c r="G182" s="20">
        <v>1</v>
      </c>
      <c r="H182" s="31"/>
      <c r="I182" s="31"/>
      <c r="J182" s="31"/>
      <c r="K182" s="31"/>
      <c r="L182" s="31"/>
      <c r="M182" s="31"/>
      <c r="N182" s="31">
        <v>1.8857142857142857</v>
      </c>
      <c r="O182" s="21">
        <v>29</v>
      </c>
      <c r="P182" s="55">
        <v>2082.6506555000001</v>
      </c>
      <c r="Q182" s="57">
        <v>2343.3245591999998</v>
      </c>
      <c r="R182" s="57">
        <v>7047.6858167</v>
      </c>
      <c r="S182" s="57">
        <v>13319.85807</v>
      </c>
      <c r="T182" s="57">
        <v>8510.7538089999998</v>
      </c>
      <c r="U182" s="57">
        <v>13157.513569999999</v>
      </c>
      <c r="V182" s="55">
        <v>6927.8679018710527</v>
      </c>
      <c r="W182" s="50">
        <v>2.9470058419481489</v>
      </c>
      <c r="X182" s="31">
        <v>5.3991007815250933</v>
      </c>
      <c r="Y182" s="17"/>
      <c r="Z182" s="31">
        <v>7.4960016922500001</v>
      </c>
      <c r="AA182" s="26"/>
      <c r="AB182" s="49">
        <v>7.8518883999999997E-2</v>
      </c>
      <c r="AC182" s="49">
        <v>7.8518883999999997E-2</v>
      </c>
      <c r="AD182" s="48">
        <v>4.753377469531249</v>
      </c>
      <c r="AE182" s="48">
        <v>4.753377469531249</v>
      </c>
      <c r="AG182" s="55">
        <f t="shared" si="112"/>
        <v>0</v>
      </c>
      <c r="AH182" s="50">
        <v>0</v>
      </c>
      <c r="AI182" s="39">
        <v>0</v>
      </c>
      <c r="AJ182" s="39">
        <v>0</v>
      </c>
      <c r="AK182" s="39">
        <v>0</v>
      </c>
      <c r="AL182" s="39">
        <v>0</v>
      </c>
      <c r="AM182" s="40">
        <v>0</v>
      </c>
      <c r="AN182" s="40">
        <v>0</v>
      </c>
      <c r="AO182" s="41">
        <v>0</v>
      </c>
      <c r="AP182" s="39">
        <f t="shared" si="113"/>
        <v>4.4514338421052626E-3</v>
      </c>
      <c r="AQ182" s="40">
        <v>0</v>
      </c>
      <c r="AR182" s="40">
        <v>0</v>
      </c>
      <c r="AS182" s="41">
        <v>0</v>
      </c>
      <c r="AT182" s="39">
        <f t="shared" si="114"/>
        <v>0</v>
      </c>
      <c r="AU182" s="39">
        <v>3</v>
      </c>
      <c r="AV182" s="48">
        <v>1.3354301526315787E-2</v>
      </c>
      <c r="AW182" s="55">
        <f t="shared" si="103"/>
        <v>1</v>
      </c>
      <c r="AX182" s="48">
        <v>0</v>
      </c>
      <c r="AY182" s="48">
        <v>1.7587377178947376E-2</v>
      </c>
      <c r="AZ182" s="48">
        <v>1.7587377178947376E-2</v>
      </c>
      <c r="BA182" s="56">
        <v>0.52859420441212113</v>
      </c>
      <c r="BB182" s="31">
        <f t="shared" si="104"/>
        <v>0</v>
      </c>
      <c r="BC182" s="31">
        <f t="shared" si="105"/>
        <v>9.296585647601583E-3</v>
      </c>
      <c r="BD182" s="31">
        <f t="shared" si="106"/>
        <v>9.296585647601583E-3</v>
      </c>
      <c r="BE182" s="31">
        <v>4.7626740551788505</v>
      </c>
      <c r="BH182" s="49"/>
      <c r="BK182" s="16">
        <v>0</v>
      </c>
      <c r="BL182" s="50">
        <v>5.8</v>
      </c>
      <c r="BM182" s="16">
        <v>7.1000000000000005</v>
      </c>
      <c r="BN182" s="50">
        <v>161.81365813725526</v>
      </c>
      <c r="BO182" s="9"/>
      <c r="BP182" s="9"/>
      <c r="BQ182" s="53"/>
      <c r="BR182" s="6"/>
      <c r="BS182" s="11"/>
      <c r="BU182" s="56"/>
      <c r="BV182" s="16">
        <v>32</v>
      </c>
      <c r="BW182" s="16">
        <v>20</v>
      </c>
      <c r="BX182" s="16">
        <v>26</v>
      </c>
      <c r="BY182" s="16">
        <v>28</v>
      </c>
      <c r="BZ182" s="16">
        <v>21</v>
      </c>
      <c r="CA182" s="16">
        <v>25</v>
      </c>
      <c r="CB182" s="16">
        <v>16</v>
      </c>
      <c r="CC182" s="16">
        <v>26</v>
      </c>
      <c r="CD182" s="16">
        <v>21</v>
      </c>
      <c r="CE182" s="16">
        <v>19</v>
      </c>
      <c r="CF182" s="16">
        <v>16</v>
      </c>
      <c r="CG182" s="16">
        <v>17</v>
      </c>
      <c r="CH182" s="16">
        <v>17</v>
      </c>
      <c r="CI182" s="16">
        <v>14</v>
      </c>
      <c r="CJ182" s="16">
        <v>15</v>
      </c>
      <c r="CK182" s="49">
        <v>0.82352941176470584</v>
      </c>
      <c r="CL182" s="54">
        <v>0.93147144571788898</v>
      </c>
      <c r="CM182" s="56">
        <v>1.0759286818990923</v>
      </c>
      <c r="CN182" s="56">
        <v>1.0173122234299206</v>
      </c>
      <c r="CO182" s="6"/>
      <c r="CP182" s="14"/>
      <c r="CQ182" s="14"/>
      <c r="CR182" s="4"/>
      <c r="CS182" s="7"/>
      <c r="CT182" s="6">
        <v>100</v>
      </c>
      <c r="CU182" s="6">
        <v>100</v>
      </c>
      <c r="CV182" s="9"/>
      <c r="CW182" s="13"/>
      <c r="CX182" s="13"/>
      <c r="CY182" s="9"/>
      <c r="CZ182" s="34"/>
      <c r="DA182" s="9">
        <v>7.0999999999999994E-2</v>
      </c>
      <c r="DB182" s="13">
        <v>6.67</v>
      </c>
      <c r="DC182" s="13"/>
      <c r="DD182" s="13"/>
      <c r="DE182" s="9"/>
      <c r="DF182" s="16">
        <v>0</v>
      </c>
      <c r="DG182" s="16">
        <v>0</v>
      </c>
      <c r="DH182" s="16">
        <v>1</v>
      </c>
      <c r="DI182" s="16">
        <v>0</v>
      </c>
      <c r="DJ182" s="16">
        <v>0</v>
      </c>
      <c r="DK182" s="16">
        <v>0</v>
      </c>
      <c r="DL182" s="16">
        <v>0</v>
      </c>
      <c r="DM182" s="16">
        <v>0</v>
      </c>
      <c r="DN182" s="16">
        <v>0</v>
      </c>
      <c r="DO182" s="16">
        <v>0</v>
      </c>
      <c r="DP182" s="16">
        <v>0</v>
      </c>
      <c r="DQ182" s="16">
        <v>0</v>
      </c>
      <c r="DR182" s="16">
        <v>0</v>
      </c>
      <c r="DS182" s="16">
        <v>0</v>
      </c>
      <c r="DT182" s="16">
        <v>0</v>
      </c>
      <c r="DU182" s="16">
        <v>0</v>
      </c>
      <c r="DV182" s="16">
        <v>1</v>
      </c>
      <c r="DW182" s="16">
        <v>0</v>
      </c>
      <c r="DX182" s="16">
        <v>0</v>
      </c>
      <c r="DY182" s="16">
        <v>0</v>
      </c>
      <c r="DZ182" s="3" t="s">
        <v>401</v>
      </c>
      <c r="EA182" s="3" t="s">
        <v>85</v>
      </c>
      <c r="EB182" s="50">
        <v>4.3877631108108099E-2</v>
      </c>
      <c r="EC182" s="55">
        <v>43877.6311081081</v>
      </c>
      <c r="ED182" s="55">
        <v>48000</v>
      </c>
      <c r="EE182" s="57"/>
      <c r="EF182" s="57"/>
      <c r="EG182" s="55"/>
      <c r="EH182" s="21">
        <v>4500</v>
      </c>
      <c r="EI182" s="57">
        <v>2083.5</v>
      </c>
      <c r="EJ182" s="57">
        <v>2416.5</v>
      </c>
      <c r="EK182" s="59">
        <v>9.1999999999999993</v>
      </c>
      <c r="EL182" s="60">
        <v>0.46299999999999997</v>
      </c>
      <c r="EM182" s="56">
        <v>0.53700000000000003</v>
      </c>
      <c r="EN182" s="30">
        <f t="shared" si="100"/>
        <v>4.2595999999999989</v>
      </c>
      <c r="EO182" s="30">
        <f t="shared" si="101"/>
        <v>4.9404000000000003</v>
      </c>
      <c r="EP182" s="57"/>
      <c r="EQ182" s="57"/>
      <c r="ER182" s="56"/>
      <c r="ES182" s="31"/>
      <c r="ET182" s="31"/>
      <c r="EU182" s="18">
        <v>0.1</v>
      </c>
      <c r="EV182" s="55">
        <v>0</v>
      </c>
      <c r="EW182" s="55">
        <v>0</v>
      </c>
      <c r="EX182" s="55">
        <v>0</v>
      </c>
      <c r="EY182" s="55">
        <v>0</v>
      </c>
      <c r="EZ182" s="31"/>
      <c r="FA182" s="31"/>
      <c r="FB182" s="31"/>
      <c r="FC182" s="31"/>
      <c r="FD182" s="31"/>
      <c r="FE182" s="61"/>
      <c r="FF182" s="16">
        <v>0</v>
      </c>
      <c r="FG182" s="16">
        <v>0</v>
      </c>
      <c r="FH182" s="50">
        <v>0.1</v>
      </c>
      <c r="FI182" s="48">
        <f t="shared" si="111"/>
        <v>-2.3025850929940455</v>
      </c>
      <c r="FJ182" s="27">
        <v>1.3609262812244789</v>
      </c>
      <c r="FK182" s="27">
        <v>1.1980588226960636</v>
      </c>
      <c r="FL182" s="31">
        <v>0.1</v>
      </c>
      <c r="FM182" s="30">
        <v>0</v>
      </c>
      <c r="FN182" s="30">
        <v>0</v>
      </c>
      <c r="FO182" s="31">
        <v>0.1</v>
      </c>
      <c r="FP182" s="31">
        <v>0.1</v>
      </c>
      <c r="FQ182" s="48">
        <v>0.80265502616216045</v>
      </c>
      <c r="FR182" s="48">
        <v>0.72099727080968612</v>
      </c>
      <c r="FS182" s="48">
        <v>0.7277666967310078</v>
      </c>
      <c r="FT182" s="48">
        <v>0.63460134868262663</v>
      </c>
      <c r="FU182" s="48">
        <v>0.816815833016309</v>
      </c>
      <c r="FV182" s="31"/>
      <c r="FW182" s="30"/>
      <c r="FX182" s="31">
        <v>22.311684398000004</v>
      </c>
      <c r="FY182" s="31">
        <v>23.097971039999997</v>
      </c>
      <c r="FZ182" s="31">
        <v>20.745754652857148</v>
      </c>
      <c r="GA182" s="31">
        <v>0.50540574242857139</v>
      </c>
      <c r="GB182" s="31">
        <v>37.400837000000003</v>
      </c>
      <c r="GC182" s="31">
        <v>8.4799903085714288</v>
      </c>
      <c r="GD182" s="31">
        <v>14.135689891428571</v>
      </c>
      <c r="GE182" s="31">
        <v>22.6156802</v>
      </c>
      <c r="GF182" s="31">
        <v>4.6917935273667926</v>
      </c>
      <c r="GG182" s="31"/>
      <c r="GH182" s="21">
        <v>15.2</v>
      </c>
      <c r="GI182" s="44">
        <v>1.0392304369519259</v>
      </c>
    </row>
    <row r="183" spans="1:191" ht="14" customHeight="1" x14ac:dyDescent="0.15">
      <c r="A183" s="16" t="s">
        <v>581</v>
      </c>
      <c r="B183" s="21" t="s">
        <v>884</v>
      </c>
      <c r="C183" s="33">
        <v>1.5</v>
      </c>
      <c r="D183" s="20">
        <v>1</v>
      </c>
      <c r="E183" s="20">
        <v>1</v>
      </c>
      <c r="F183" s="20">
        <v>1</v>
      </c>
      <c r="G183" s="20">
        <v>1</v>
      </c>
      <c r="H183" s="31"/>
      <c r="I183" s="31"/>
      <c r="J183" s="31"/>
      <c r="K183" s="31"/>
      <c r="L183" s="31"/>
      <c r="M183" s="31"/>
      <c r="N183" s="31">
        <v>1.9249999999999998</v>
      </c>
      <c r="O183" s="21">
        <v>29</v>
      </c>
      <c r="P183" s="55">
        <v>4465.4994911000003</v>
      </c>
      <c r="Q183" s="57">
        <v>4619.7921612</v>
      </c>
      <c r="R183" s="57">
        <v>9304.959175</v>
      </c>
      <c r="S183" s="57">
        <v>12013.607754000001</v>
      </c>
      <c r="T183" s="57">
        <v>7130.2333769999996</v>
      </c>
      <c r="U183" s="57">
        <v>8683.2694069999998</v>
      </c>
      <c r="V183" s="55">
        <v>8270.6675886921057</v>
      </c>
      <c r="W183" s="50">
        <v>1.3223612210674047</v>
      </c>
      <c r="X183" s="31">
        <v>2.9314830928753146</v>
      </c>
      <c r="Y183" s="17">
        <v>17.3</v>
      </c>
      <c r="Z183" s="31">
        <v>7.4116329183749992</v>
      </c>
      <c r="AA183" s="26"/>
      <c r="AB183" s="49">
        <v>1.8396109000000001E-2</v>
      </c>
      <c r="AC183" s="49">
        <v>1.8396109000000001E-2</v>
      </c>
      <c r="AD183" s="48">
        <v>4.1617182388333331</v>
      </c>
      <c r="AE183" s="48">
        <v>4.1617182388333331</v>
      </c>
      <c r="AG183" s="55">
        <f t="shared" si="112"/>
        <v>0</v>
      </c>
      <c r="AH183" s="50">
        <v>0</v>
      </c>
      <c r="AI183" s="39">
        <v>0</v>
      </c>
      <c r="AJ183" s="39">
        <v>0</v>
      </c>
      <c r="AK183" s="39">
        <v>0</v>
      </c>
      <c r="AL183" s="39">
        <v>0</v>
      </c>
      <c r="AM183" s="40">
        <v>0</v>
      </c>
      <c r="AN183" s="40">
        <v>0</v>
      </c>
      <c r="AO183" s="41">
        <v>0</v>
      </c>
      <c r="AP183" s="39">
        <f t="shared" si="113"/>
        <v>6.3146445028571441E-4</v>
      </c>
      <c r="AQ183" s="40">
        <v>0</v>
      </c>
      <c r="AR183" s="40">
        <v>0</v>
      </c>
      <c r="AS183" s="41">
        <v>0</v>
      </c>
      <c r="AT183" s="39">
        <f t="shared" si="114"/>
        <v>0</v>
      </c>
      <c r="AU183" s="39">
        <v>3</v>
      </c>
      <c r="AV183" s="48">
        <v>1.8943933508571431E-3</v>
      </c>
      <c r="AW183" s="55">
        <f t="shared" si="103"/>
        <v>1</v>
      </c>
      <c r="AX183" s="48">
        <v>0</v>
      </c>
      <c r="AY183" s="48">
        <v>0.39741666811999998</v>
      </c>
      <c r="AZ183" s="48">
        <v>0.39741666811999998</v>
      </c>
      <c r="BA183" s="56">
        <v>0.60485903156451615</v>
      </c>
      <c r="BB183" s="31">
        <f t="shared" si="104"/>
        <v>0</v>
      </c>
      <c r="BC183" s="31">
        <f t="shared" si="105"/>
        <v>0.2403810610066599</v>
      </c>
      <c r="BD183" s="31">
        <f t="shared" si="106"/>
        <v>0.2403810610066599</v>
      </c>
      <c r="BE183" s="31">
        <v>4.4020992998399926</v>
      </c>
      <c r="BF183" s="49">
        <v>0</v>
      </c>
      <c r="BG183" s="49">
        <v>9.9999999999999995E-7</v>
      </c>
      <c r="BH183" s="49"/>
      <c r="BI183" s="49">
        <v>1.8396109000000001E-2</v>
      </c>
      <c r="BJ183" s="49">
        <v>1.8396109000000001E-2</v>
      </c>
      <c r="BK183" s="16">
        <v>0</v>
      </c>
      <c r="BL183" s="50">
        <v>6.5</v>
      </c>
      <c r="BM183" s="16">
        <v>8.3000000000000007</v>
      </c>
      <c r="BN183" s="50">
        <v>61.226285419620915</v>
      </c>
      <c r="BO183" s="9">
        <v>0.59099999999999997</v>
      </c>
      <c r="BP183" s="9"/>
      <c r="BQ183" s="53"/>
      <c r="BR183" s="6"/>
      <c r="BS183" s="11"/>
      <c r="BT183" s="48">
        <v>51.316657143120004</v>
      </c>
      <c r="BU183" s="56">
        <v>1.03</v>
      </c>
      <c r="BV183" s="16">
        <v>25</v>
      </c>
      <c r="BW183" s="16">
        <v>18</v>
      </c>
      <c r="BX183" s="16">
        <v>21</v>
      </c>
      <c r="BY183" s="16">
        <v>23</v>
      </c>
      <c r="BZ183" s="16">
        <v>18</v>
      </c>
      <c r="CA183" s="16">
        <v>20</v>
      </c>
      <c r="CB183" s="16">
        <v>17</v>
      </c>
      <c r="CC183" s="16">
        <v>15</v>
      </c>
      <c r="CD183" s="16">
        <v>16</v>
      </c>
      <c r="CE183" s="16">
        <v>16</v>
      </c>
      <c r="CF183" s="16">
        <v>15</v>
      </c>
      <c r="CG183" s="16">
        <v>16</v>
      </c>
      <c r="CH183" s="16">
        <v>15</v>
      </c>
      <c r="CI183" s="16">
        <v>15</v>
      </c>
      <c r="CJ183" s="16">
        <v>15</v>
      </c>
      <c r="CK183" s="49">
        <v>1</v>
      </c>
      <c r="CL183" s="54">
        <v>1</v>
      </c>
      <c r="CM183" s="56">
        <v>1.0634330990054783</v>
      </c>
      <c r="CN183" s="56">
        <v>1.0144578619102687</v>
      </c>
      <c r="CO183" s="6"/>
      <c r="CP183" s="14"/>
      <c r="CQ183" s="14"/>
      <c r="CR183" s="4">
        <v>61.6</v>
      </c>
      <c r="CS183" s="7"/>
      <c r="CT183" s="6">
        <v>99</v>
      </c>
      <c r="CU183" s="6">
        <v>98</v>
      </c>
      <c r="CV183" s="9"/>
      <c r="CW183" s="13"/>
      <c r="CX183" s="13"/>
      <c r="CY183" s="9"/>
      <c r="CZ183" s="34"/>
      <c r="DA183" s="9">
        <v>0.25</v>
      </c>
      <c r="DB183" s="13">
        <v>17.239999999999998</v>
      </c>
      <c r="DC183" s="13">
        <v>55.31915</v>
      </c>
      <c r="DD183" s="13">
        <v>80.362049999999996</v>
      </c>
      <c r="DE183" s="9">
        <v>0.6883740521801025</v>
      </c>
      <c r="DF183" s="16">
        <v>0</v>
      </c>
      <c r="DG183" s="16">
        <v>0</v>
      </c>
      <c r="DH183" s="16">
        <v>1</v>
      </c>
      <c r="DI183" s="16">
        <v>0</v>
      </c>
      <c r="DJ183" s="16">
        <v>0</v>
      </c>
      <c r="DK183" s="16">
        <v>0</v>
      </c>
      <c r="DL183" s="16">
        <v>0</v>
      </c>
      <c r="DM183" s="16">
        <v>0</v>
      </c>
      <c r="DN183" s="16">
        <v>0</v>
      </c>
      <c r="DO183" s="16">
        <v>0</v>
      </c>
      <c r="DP183" s="16">
        <v>0</v>
      </c>
      <c r="DQ183" s="16">
        <v>0</v>
      </c>
      <c r="DR183" s="16">
        <v>0</v>
      </c>
      <c r="DS183" s="16">
        <v>0</v>
      </c>
      <c r="DT183" s="16">
        <v>0</v>
      </c>
      <c r="DU183" s="16">
        <v>0</v>
      </c>
      <c r="DV183" s="16">
        <v>1</v>
      </c>
      <c r="DW183" s="16">
        <v>0</v>
      </c>
      <c r="DX183" s="16">
        <v>0</v>
      </c>
      <c r="DY183" s="16">
        <v>0</v>
      </c>
      <c r="DZ183" s="3" t="s">
        <v>401</v>
      </c>
      <c r="EA183" s="3" t="s">
        <v>85</v>
      </c>
      <c r="EB183" s="50">
        <v>0.13556269081351352</v>
      </c>
      <c r="EC183" s="55">
        <v>135562.69081351353</v>
      </c>
      <c r="ED183" s="55">
        <v>164791</v>
      </c>
      <c r="EE183" s="57">
        <v>84082.842854869101</v>
      </c>
      <c r="EF183" s="57">
        <v>80708.157145130899</v>
      </c>
      <c r="EG183" s="55">
        <v>54813.73270551725</v>
      </c>
      <c r="EH183" s="21">
        <v>8700</v>
      </c>
      <c r="EI183" s="57">
        <v>4463.1000000000004</v>
      </c>
      <c r="EJ183" s="57">
        <v>4236.9000000000005</v>
      </c>
      <c r="EK183" s="59">
        <v>5.3</v>
      </c>
      <c r="EL183" s="60">
        <v>0.51300000000000001</v>
      </c>
      <c r="EM183" s="56">
        <v>0.48700000000000004</v>
      </c>
      <c r="EN183" s="30">
        <f t="shared" si="100"/>
        <v>2.7189000000000001</v>
      </c>
      <c r="EO183" s="30">
        <f t="shared" si="101"/>
        <v>2.5811000000000002</v>
      </c>
      <c r="EP183" s="57">
        <f t="shared" ref="EP183:EP200" si="115">EE183-EI183</f>
        <v>79619.742854869095</v>
      </c>
      <c r="EQ183" s="57">
        <f t="shared" ref="EQ183:EQ200" si="116">EF183-EJ183</f>
        <v>76471.257145130905</v>
      </c>
      <c r="ER183" s="56">
        <f t="shared" ref="ER183:ER200" si="117">EP183/EQ183</f>
        <v>1.0411721452906526</v>
      </c>
      <c r="ES183" s="31">
        <v>90.800000000000011</v>
      </c>
      <c r="ET183" s="31">
        <v>0</v>
      </c>
      <c r="EU183" s="18">
        <v>0.1</v>
      </c>
      <c r="EV183" s="55">
        <v>0</v>
      </c>
      <c r="EW183" s="55">
        <v>0</v>
      </c>
      <c r="EX183" s="55">
        <v>0</v>
      </c>
      <c r="EY183" s="55">
        <v>0</v>
      </c>
      <c r="EZ183" s="31">
        <v>0</v>
      </c>
      <c r="FA183" s="31">
        <v>0</v>
      </c>
      <c r="FB183" s="31">
        <v>0</v>
      </c>
      <c r="FC183" s="31">
        <v>2.6</v>
      </c>
      <c r="FD183" s="31">
        <v>4.5</v>
      </c>
      <c r="FE183" s="61"/>
      <c r="FF183" s="16">
        <v>0</v>
      </c>
      <c r="FG183" s="16">
        <v>0</v>
      </c>
      <c r="FH183" s="50">
        <v>0.1</v>
      </c>
      <c r="FI183" s="48">
        <f t="shared" si="111"/>
        <v>-2.3025850929940455</v>
      </c>
      <c r="FJ183" s="27">
        <v>0.86415094175758533</v>
      </c>
      <c r="FK183" s="27">
        <v>0.84046033858359759</v>
      </c>
      <c r="FL183" s="31">
        <v>0.1</v>
      </c>
      <c r="FM183" s="30">
        <v>0</v>
      </c>
      <c r="FN183" s="30">
        <v>0</v>
      </c>
      <c r="FO183" s="31">
        <v>0.1</v>
      </c>
      <c r="FP183" s="31">
        <v>0.1</v>
      </c>
      <c r="FQ183" s="48">
        <v>0.80265502616216045</v>
      </c>
      <c r="FR183" s="48">
        <v>0.72099727080968612</v>
      </c>
      <c r="FS183" s="48">
        <v>0.7277666967310078</v>
      </c>
      <c r="FT183" s="48">
        <v>0.63460134868262663</v>
      </c>
      <c r="FU183" s="48">
        <v>0.74529613619381574</v>
      </c>
      <c r="FV183" s="31"/>
      <c r="FW183" s="30"/>
      <c r="FX183" s="31">
        <v>17.325234872500001</v>
      </c>
      <c r="FY183" s="31"/>
      <c r="FZ183" s="31"/>
      <c r="GA183" s="31"/>
      <c r="GB183" s="31"/>
      <c r="GC183" s="31"/>
      <c r="GD183" s="31"/>
      <c r="GE183" s="31"/>
      <c r="GF183" s="31"/>
      <c r="GG183" s="31">
        <v>72.739268289999998</v>
      </c>
      <c r="GH183" s="21">
        <v>16.3</v>
      </c>
      <c r="GI183" s="44">
        <v>1.1938574349234565</v>
      </c>
    </row>
    <row r="184" spans="1:191" ht="14" customHeight="1" x14ac:dyDescent="0.15">
      <c r="A184" s="16" t="s">
        <v>726</v>
      </c>
      <c r="B184" s="21" t="s">
        <v>885</v>
      </c>
      <c r="C184" s="33">
        <v>1.6</v>
      </c>
      <c r="D184" s="20">
        <v>1.5</v>
      </c>
      <c r="E184" s="20">
        <v>1.5</v>
      </c>
      <c r="F184" s="20">
        <v>1.5</v>
      </c>
      <c r="G184" s="20">
        <v>1.5</v>
      </c>
      <c r="H184" s="31"/>
      <c r="I184" s="31"/>
      <c r="J184" s="31"/>
      <c r="K184" s="31"/>
      <c r="L184" s="31"/>
      <c r="M184" s="31"/>
      <c r="N184" s="31">
        <v>1.822222222222222</v>
      </c>
      <c r="O184" s="21">
        <v>29</v>
      </c>
      <c r="P184" s="55">
        <v>1616.3689529000001</v>
      </c>
      <c r="Q184" s="57">
        <v>2069.4491689000001</v>
      </c>
      <c r="R184" s="57">
        <v>3515.5000372999998</v>
      </c>
      <c r="S184" s="57">
        <v>5312.9686027999996</v>
      </c>
      <c r="T184" s="57">
        <v>4463.9145699999999</v>
      </c>
      <c r="U184" s="57">
        <v>7155.2240860000002</v>
      </c>
      <c r="V184" s="55">
        <v>3142.4072993052632</v>
      </c>
      <c r="W184" s="50">
        <v>3.1954361708683274</v>
      </c>
      <c r="X184" s="31">
        <v>3.2012205876023616</v>
      </c>
      <c r="Y184" s="17">
        <v>19.600000000000001</v>
      </c>
      <c r="Z184" s="31">
        <v>11.092350331375</v>
      </c>
      <c r="AA184" s="26"/>
      <c r="AB184" s="49">
        <v>4.8060675999999997E-2</v>
      </c>
      <c r="AC184" s="49">
        <v>4.8060675999999997E-2</v>
      </c>
      <c r="AD184" s="48">
        <v>7.5874670784166671</v>
      </c>
      <c r="AE184" s="48">
        <v>7.5874670784166671</v>
      </c>
      <c r="AG184" s="55">
        <f t="shared" si="112"/>
        <v>0</v>
      </c>
      <c r="AH184" s="50">
        <v>0</v>
      </c>
      <c r="AI184" s="39">
        <v>0</v>
      </c>
      <c r="AJ184" s="39">
        <v>0</v>
      </c>
      <c r="AK184" s="39">
        <v>0</v>
      </c>
      <c r="AL184" s="39">
        <v>0</v>
      </c>
      <c r="AM184" s="40">
        <v>0</v>
      </c>
      <c r="AN184" s="40">
        <v>0</v>
      </c>
      <c r="AO184" s="41">
        <v>0</v>
      </c>
      <c r="AP184" s="39">
        <f t="shared" si="113"/>
        <v>2.9227649577777775E-2</v>
      </c>
      <c r="AQ184" s="40">
        <v>0</v>
      </c>
      <c r="AR184" s="40">
        <v>0</v>
      </c>
      <c r="AS184" s="41">
        <v>0</v>
      </c>
      <c r="AT184" s="39">
        <f t="shared" si="114"/>
        <v>0</v>
      </c>
      <c r="AU184" s="39">
        <v>3</v>
      </c>
      <c r="AV184" s="48">
        <v>8.7682948733333321E-2</v>
      </c>
      <c r="AW184" s="55">
        <f t="shared" si="103"/>
        <v>1</v>
      </c>
      <c r="AX184" s="48">
        <v>0</v>
      </c>
      <c r="AY184" s="48">
        <v>0.12179416351111112</v>
      </c>
      <c r="AZ184" s="48">
        <v>0.12179416351111112</v>
      </c>
      <c r="BA184" s="56">
        <v>0.53631973030000013</v>
      </c>
      <c r="BB184" s="31">
        <f t="shared" si="104"/>
        <v>0</v>
      </c>
      <c r="BC184" s="31">
        <f t="shared" si="105"/>
        <v>6.532061292639324E-2</v>
      </c>
      <c r="BD184" s="31">
        <f t="shared" si="106"/>
        <v>6.532061292639324E-2</v>
      </c>
      <c r="BE184" s="31">
        <v>7.6527876913430601</v>
      </c>
      <c r="BF184" s="49">
        <v>0</v>
      </c>
      <c r="BG184" s="49">
        <v>9.9999999999999995E-7</v>
      </c>
      <c r="BH184" s="49"/>
      <c r="BI184" s="49">
        <v>4.8060675999999997E-2</v>
      </c>
      <c r="BJ184" s="49">
        <v>4.8060675999999997E-2</v>
      </c>
      <c r="BK184" s="16">
        <v>0</v>
      </c>
      <c r="BL184" s="50">
        <v>3.5</v>
      </c>
      <c r="BM184" s="16">
        <v>4.8</v>
      </c>
      <c r="BN184" s="50">
        <v>45.976511594313202</v>
      </c>
      <c r="BO184" s="9"/>
      <c r="BP184" s="9"/>
      <c r="BQ184" s="53"/>
      <c r="BR184" s="6"/>
      <c r="BS184" s="11"/>
      <c r="BT184" s="48">
        <v>51.180481175371042</v>
      </c>
      <c r="BU184" s="56">
        <v>1.03</v>
      </c>
      <c r="BV184" s="16">
        <v>26</v>
      </c>
      <c r="BW184" s="16">
        <v>24</v>
      </c>
      <c r="BX184" s="16">
        <v>25</v>
      </c>
      <c r="BY184" s="16">
        <v>24</v>
      </c>
      <c r="BZ184" s="16">
        <v>20</v>
      </c>
      <c r="CA184" s="16">
        <v>22</v>
      </c>
      <c r="CB184" s="16">
        <v>26</v>
      </c>
      <c r="CC184" s="16">
        <v>20</v>
      </c>
      <c r="CD184" s="16">
        <v>23</v>
      </c>
      <c r="CE184" s="16">
        <v>20</v>
      </c>
      <c r="CF184" s="16">
        <v>12</v>
      </c>
      <c r="CG184" s="16">
        <v>16</v>
      </c>
      <c r="CH184" s="16">
        <v>17</v>
      </c>
      <c r="CI184" s="16">
        <v>9</v>
      </c>
      <c r="CJ184" s="16">
        <v>13</v>
      </c>
      <c r="CK184" s="49">
        <v>0.52941176470588236</v>
      </c>
      <c r="CL184" s="54">
        <v>0.7755238700769802</v>
      </c>
      <c r="CM184" s="56">
        <v>1.0645432375694714</v>
      </c>
      <c r="CN184" s="56">
        <v>1.014788858963352</v>
      </c>
      <c r="CO184" s="6"/>
      <c r="CP184" s="14"/>
      <c r="CQ184" s="14"/>
      <c r="CR184" s="4">
        <v>58.9</v>
      </c>
      <c r="CS184" s="7"/>
      <c r="CT184" s="6">
        <v>95</v>
      </c>
      <c r="CU184" s="6">
        <v>100</v>
      </c>
      <c r="CV184" s="9"/>
      <c r="CW184" s="13"/>
      <c r="CX184" s="13"/>
      <c r="CY184" s="9"/>
      <c r="CZ184" s="34">
        <v>21</v>
      </c>
      <c r="DA184" s="9">
        <v>0.26600000000000001</v>
      </c>
      <c r="DB184" s="13">
        <v>18.18</v>
      </c>
      <c r="DC184" s="13">
        <v>61.355490000000003</v>
      </c>
      <c r="DD184" s="13">
        <v>84.118899999999996</v>
      </c>
      <c r="DE184" s="9">
        <v>0.72939006572839171</v>
      </c>
      <c r="DF184" s="16">
        <v>0</v>
      </c>
      <c r="DG184" s="16">
        <v>0</v>
      </c>
      <c r="DH184" s="16">
        <v>1</v>
      </c>
      <c r="DI184" s="16">
        <v>0</v>
      </c>
      <c r="DJ184" s="16">
        <v>0</v>
      </c>
      <c r="DK184" s="16">
        <v>0</v>
      </c>
      <c r="DL184" s="16">
        <v>0</v>
      </c>
      <c r="DM184" s="16">
        <v>0</v>
      </c>
      <c r="DN184" s="16">
        <v>0</v>
      </c>
      <c r="DO184" s="16">
        <v>0</v>
      </c>
      <c r="DP184" s="16">
        <v>0</v>
      </c>
      <c r="DQ184" s="16">
        <v>0</v>
      </c>
      <c r="DR184" s="16">
        <v>0</v>
      </c>
      <c r="DS184" s="16">
        <v>0</v>
      </c>
      <c r="DT184" s="16">
        <v>0</v>
      </c>
      <c r="DU184" s="16">
        <v>0</v>
      </c>
      <c r="DV184" s="16">
        <v>1</v>
      </c>
      <c r="DW184" s="16">
        <v>0</v>
      </c>
      <c r="DX184" s="16">
        <v>0</v>
      </c>
      <c r="DY184" s="16">
        <v>0</v>
      </c>
      <c r="DZ184" s="3" t="s">
        <v>401</v>
      </c>
      <c r="EA184" s="3" t="s">
        <v>41</v>
      </c>
      <c r="EB184" s="50">
        <v>0.10440113513513513</v>
      </c>
      <c r="EC184" s="55">
        <v>104401.13513513513</v>
      </c>
      <c r="ED184" s="55">
        <v>108716</v>
      </c>
      <c r="EE184" s="57">
        <v>53826.000004327594</v>
      </c>
      <c r="EF184" s="57">
        <v>54889.999995672399</v>
      </c>
      <c r="EG184" s="55">
        <v>44261.949167241386</v>
      </c>
      <c r="EH184" s="21">
        <v>7400</v>
      </c>
      <c r="EI184" s="57">
        <v>3833.2000000000003</v>
      </c>
      <c r="EJ184" s="57">
        <v>3566.8</v>
      </c>
      <c r="EK184" s="59">
        <v>6.8</v>
      </c>
      <c r="EL184" s="60">
        <v>0.51800000000000002</v>
      </c>
      <c r="EM184" s="56">
        <v>0.48200000000000004</v>
      </c>
      <c r="EN184" s="30">
        <f t="shared" si="100"/>
        <v>3.5224000000000002</v>
      </c>
      <c r="EO184" s="30">
        <f t="shared" si="101"/>
        <v>3.2776000000000001</v>
      </c>
      <c r="EP184" s="57">
        <f t="shared" si="115"/>
        <v>49992.800004327597</v>
      </c>
      <c r="EQ184" s="57">
        <f t="shared" si="116"/>
        <v>51323.199995672396</v>
      </c>
      <c r="ER184" s="56">
        <f t="shared" si="117"/>
        <v>0.97407799997940547</v>
      </c>
      <c r="ES184" s="31">
        <v>88</v>
      </c>
      <c r="ET184" s="31">
        <v>0</v>
      </c>
      <c r="EU184" s="18">
        <v>1.5</v>
      </c>
      <c r="EV184" s="55">
        <v>0</v>
      </c>
      <c r="EW184" s="55">
        <v>0</v>
      </c>
      <c r="EX184" s="55">
        <v>0</v>
      </c>
      <c r="EY184" s="55">
        <v>0</v>
      </c>
      <c r="EZ184" s="31">
        <v>0</v>
      </c>
      <c r="FA184" s="31">
        <v>0</v>
      </c>
      <c r="FB184" s="31">
        <v>0</v>
      </c>
      <c r="FC184" s="31">
        <v>0</v>
      </c>
      <c r="FD184" s="31">
        <v>0</v>
      </c>
      <c r="FE184" s="61"/>
      <c r="FF184" s="16">
        <v>0</v>
      </c>
      <c r="FG184" s="16">
        <v>0</v>
      </c>
      <c r="FH184" s="50">
        <v>0.1</v>
      </c>
      <c r="FI184" s="48">
        <f t="shared" si="111"/>
        <v>-2.3025850929940455</v>
      </c>
      <c r="FJ184" s="27">
        <v>0.93874568605964182</v>
      </c>
      <c r="FK184" s="27">
        <v>0.95452948038806484</v>
      </c>
      <c r="FL184" s="31">
        <v>0.1</v>
      </c>
      <c r="FM184" s="30">
        <v>0</v>
      </c>
      <c r="FN184" s="30">
        <v>0</v>
      </c>
      <c r="FO184" s="31">
        <v>0.1</v>
      </c>
      <c r="FP184" s="31">
        <v>0.1</v>
      </c>
      <c r="FQ184" s="48">
        <v>0.80265502616216045</v>
      </c>
      <c r="FR184" s="48">
        <v>0.72099727080968612</v>
      </c>
      <c r="FS184" s="48">
        <v>0.7277666967310078</v>
      </c>
      <c r="FT184" s="48">
        <v>0.63460134868262663</v>
      </c>
      <c r="FU184" s="48">
        <v>0.76810996455470926</v>
      </c>
      <c r="FV184" s="31"/>
      <c r="FW184" s="30"/>
      <c r="FX184" s="31">
        <v>20.414086247500002</v>
      </c>
      <c r="FY184" s="31"/>
      <c r="FZ184" s="31">
        <v>22.286147875000001</v>
      </c>
      <c r="GA184" s="31">
        <v>1.9151916239999998</v>
      </c>
      <c r="GB184" s="31">
        <v>38.484013044999998</v>
      </c>
      <c r="GC184" s="31">
        <v>10.534232129999999</v>
      </c>
      <c r="GD184" s="31">
        <v>21.547557554999997</v>
      </c>
      <c r="GE184" s="31">
        <v>32.081789684999997</v>
      </c>
      <c r="GF184" s="31">
        <v>7.149795090145596</v>
      </c>
      <c r="GG184" s="31">
        <v>71.03870732</v>
      </c>
      <c r="GH184" s="21">
        <v>14.3</v>
      </c>
      <c r="GI184" s="44">
        <v>1.0392304369519259</v>
      </c>
    </row>
    <row r="185" spans="1:191" ht="14" customHeight="1" x14ac:dyDescent="0.15">
      <c r="A185" s="16" t="s">
        <v>441</v>
      </c>
      <c r="B185" s="21" t="s">
        <v>886</v>
      </c>
      <c r="C185" s="33">
        <v>6.2972972972972974</v>
      </c>
      <c r="D185" s="20">
        <v>7</v>
      </c>
      <c r="E185" s="20">
        <v>7</v>
      </c>
      <c r="F185" s="20">
        <v>7</v>
      </c>
      <c r="G185" s="20">
        <v>7</v>
      </c>
      <c r="H185" s="31">
        <v>-5.2</v>
      </c>
      <c r="I185" s="31">
        <v>-5.2368421052631575</v>
      </c>
      <c r="J185" s="31">
        <v>-4</v>
      </c>
      <c r="K185" s="31">
        <v>-4</v>
      </c>
      <c r="L185" s="31">
        <v>-4</v>
      </c>
      <c r="M185" s="31">
        <v>-4</v>
      </c>
      <c r="N185" s="31">
        <v>5.4909090909090912</v>
      </c>
      <c r="O185" s="21">
        <v>11</v>
      </c>
      <c r="P185" s="55">
        <v>1266.5274823</v>
      </c>
      <c r="Q185" s="57">
        <v>1183.7876421999999</v>
      </c>
      <c r="R185" s="57">
        <v>955.78557502000001</v>
      </c>
      <c r="S185" s="57">
        <v>1959.8210498999999</v>
      </c>
      <c r="T185" s="57">
        <v>974.99446790000002</v>
      </c>
      <c r="U185" s="57">
        <v>1600.978106</v>
      </c>
      <c r="V185" s="55">
        <v>1293.2448935086841</v>
      </c>
      <c r="W185" s="50">
        <v>3.3615189206359113</v>
      </c>
      <c r="X185" s="31">
        <v>1.8841336516392919</v>
      </c>
      <c r="Y185" s="17"/>
      <c r="Z185" s="31">
        <v>38.681871043124993</v>
      </c>
      <c r="AA185" s="26"/>
      <c r="AB185" s="49">
        <v>4.5130320000000002E-2</v>
      </c>
      <c r="AC185" s="49">
        <v>4.5130320000000002E-2</v>
      </c>
      <c r="AD185" s="48">
        <v>5.0424086640000008</v>
      </c>
      <c r="AE185" s="48">
        <v>5.0424086640000008</v>
      </c>
      <c r="AF185" s="55">
        <v>12307.916666666666</v>
      </c>
      <c r="AG185" s="55">
        <f t="shared" si="112"/>
        <v>12307916.666666666</v>
      </c>
      <c r="AH185" s="50">
        <v>0.4439932540080736</v>
      </c>
      <c r="AI185" s="39">
        <v>0</v>
      </c>
      <c r="AJ185" s="39">
        <v>154.59155670124065</v>
      </c>
      <c r="AK185" s="39">
        <v>1549.9250016068177</v>
      </c>
      <c r="AL185" s="39">
        <v>568.17218610268617</v>
      </c>
      <c r="AM185" s="40">
        <v>0.66480756871427882</v>
      </c>
      <c r="AN185" s="40">
        <v>1.3972617224123987</v>
      </c>
      <c r="AO185" s="41">
        <v>4.4798367614690209</v>
      </c>
      <c r="AP185" s="39">
        <f t="shared" si="113"/>
        <v>526.45037903827108</v>
      </c>
      <c r="AQ185" s="40">
        <v>0.66480756871427882</v>
      </c>
      <c r="AR185" s="40">
        <v>155.98881842365304</v>
      </c>
      <c r="AS185" s="41">
        <v>1554.4048383682866</v>
      </c>
      <c r="AT185" s="39">
        <f t="shared" si="114"/>
        <v>53.489551728374018</v>
      </c>
      <c r="AU185" s="39">
        <v>3</v>
      </c>
      <c r="AV185" s="48">
        <v>28.028873785583333</v>
      </c>
      <c r="AW185" s="55">
        <f t="shared" si="103"/>
        <v>0</v>
      </c>
      <c r="AX185" s="48">
        <v>28.028873785583333</v>
      </c>
      <c r="AY185" s="48">
        <v>0.46696066853571433</v>
      </c>
      <c r="AZ185" s="48">
        <v>28.495834454119048</v>
      </c>
      <c r="BA185" s="56">
        <v>0.10214306286631578</v>
      </c>
      <c r="BB185" s="31">
        <f t="shared" si="104"/>
        <v>2.8629550171528684</v>
      </c>
      <c r="BC185" s="31">
        <f t="shared" si="105"/>
        <v>4.769679292234031E-2</v>
      </c>
      <c r="BD185" s="31">
        <f t="shared" si="106"/>
        <v>2.9106518100752092</v>
      </c>
      <c r="BE185" s="31">
        <v>7.95306047407521</v>
      </c>
      <c r="BF185" s="49">
        <v>0.189037802</v>
      </c>
      <c r="BG185" s="49">
        <v>0.189037802</v>
      </c>
      <c r="BH185" s="49">
        <v>0.15529999999999999</v>
      </c>
      <c r="BI185" s="49">
        <v>0.23416812100000001</v>
      </c>
      <c r="BJ185" s="49">
        <v>0.23416812100000001</v>
      </c>
      <c r="BK185" s="16">
        <v>1</v>
      </c>
      <c r="BL185" s="50">
        <v>1209.8</v>
      </c>
      <c r="BM185" s="16">
        <v>1543.8</v>
      </c>
      <c r="BN185" s="50">
        <v>55.690723629452378</v>
      </c>
      <c r="BO185" s="9"/>
      <c r="BP185" s="9">
        <v>0.73</v>
      </c>
      <c r="BQ185" s="53">
        <v>0.70840578399999998</v>
      </c>
      <c r="BR185" s="6">
        <v>106</v>
      </c>
      <c r="BS185" s="11">
        <v>154</v>
      </c>
      <c r="BT185" s="48">
        <v>49.842486266296476</v>
      </c>
      <c r="BU185" s="56">
        <v>1.054</v>
      </c>
      <c r="BV185" s="16">
        <v>116</v>
      </c>
      <c r="BW185" s="16">
        <v>131</v>
      </c>
      <c r="BX185" s="16">
        <v>124</v>
      </c>
      <c r="BY185" s="16">
        <v>112</v>
      </c>
      <c r="BZ185" s="16">
        <v>126</v>
      </c>
      <c r="CA185" s="16">
        <v>119</v>
      </c>
      <c r="CB185" s="16">
        <v>108</v>
      </c>
      <c r="CC185" s="16">
        <v>122</v>
      </c>
      <c r="CD185" s="16">
        <v>115</v>
      </c>
      <c r="CE185" s="16">
        <v>105</v>
      </c>
      <c r="CF185" s="16">
        <v>118</v>
      </c>
      <c r="CG185" s="16">
        <v>111</v>
      </c>
      <c r="CH185" s="16">
        <v>103</v>
      </c>
      <c r="CI185" s="16">
        <v>115</v>
      </c>
      <c r="CJ185" s="16">
        <v>109</v>
      </c>
      <c r="CK185" s="49">
        <v>1.116504854368932</v>
      </c>
      <c r="CL185" s="54">
        <v>1.0237776880619096</v>
      </c>
      <c r="CM185" s="56">
        <v>1.0574594615152115</v>
      </c>
      <c r="CN185" s="56">
        <v>1.013915283303894</v>
      </c>
      <c r="CO185" s="6">
        <v>450</v>
      </c>
      <c r="CP185" s="14">
        <v>450</v>
      </c>
      <c r="CQ185" s="14">
        <v>750</v>
      </c>
      <c r="CR185" s="4">
        <v>56.8</v>
      </c>
      <c r="CS185" s="7">
        <v>7.6</v>
      </c>
      <c r="CT185" s="6">
        <v>64</v>
      </c>
      <c r="CU185" s="6">
        <v>49</v>
      </c>
      <c r="CV185" s="9">
        <v>0.74187354254517102</v>
      </c>
      <c r="CW185" s="13">
        <v>12.8</v>
      </c>
      <c r="CX185" s="13">
        <v>18.23</v>
      </c>
      <c r="CY185" s="9">
        <v>0.70213933077345037</v>
      </c>
      <c r="CZ185" s="34">
        <v>6</v>
      </c>
      <c r="DA185" s="9">
        <v>0.21199999999999999</v>
      </c>
      <c r="DB185" s="13">
        <v>16.84</v>
      </c>
      <c r="DC185" s="13">
        <v>32.25806</v>
      </c>
      <c r="DD185" s="13">
        <v>73.967510000000004</v>
      </c>
      <c r="DE185" s="9">
        <v>0.4361112061227963</v>
      </c>
      <c r="DF185" s="16">
        <v>0</v>
      </c>
      <c r="DG185" s="16">
        <v>0</v>
      </c>
      <c r="DH185" s="16">
        <v>0</v>
      </c>
      <c r="DI185" s="16">
        <v>0</v>
      </c>
      <c r="DJ185" s="16">
        <v>0</v>
      </c>
      <c r="DK185" s="16">
        <v>0</v>
      </c>
      <c r="DL185" s="16">
        <v>0</v>
      </c>
      <c r="DM185" s="16">
        <v>0</v>
      </c>
      <c r="DN185" s="16">
        <v>0</v>
      </c>
      <c r="DO185" s="16">
        <v>0</v>
      </c>
      <c r="DP185" s="16">
        <v>0</v>
      </c>
      <c r="DQ185" s="16">
        <v>1</v>
      </c>
      <c r="DR185" s="16">
        <v>0</v>
      </c>
      <c r="DS185" s="16">
        <v>0</v>
      </c>
      <c r="DT185" s="16">
        <v>0</v>
      </c>
      <c r="DU185" s="16">
        <v>0</v>
      </c>
      <c r="DV185" s="16">
        <v>1</v>
      </c>
      <c r="DW185" s="16">
        <v>0</v>
      </c>
      <c r="DX185" s="16">
        <v>1</v>
      </c>
      <c r="DY185" s="16">
        <v>0</v>
      </c>
      <c r="DZ185" s="3" t="s">
        <v>400</v>
      </c>
      <c r="EA185" s="3" t="s">
        <v>400</v>
      </c>
      <c r="EB185" s="50">
        <v>27.720954216216217</v>
      </c>
      <c r="EC185" s="55">
        <v>27720954.216216218</v>
      </c>
      <c r="ED185" s="55">
        <v>38698472</v>
      </c>
      <c r="EE185" s="57">
        <v>19219470.998900328</v>
      </c>
      <c r="EF185" s="57">
        <v>19479001.001099672</v>
      </c>
      <c r="EG185" s="55">
        <v>9268853.11862069</v>
      </c>
      <c r="EH185" s="21">
        <v>639700</v>
      </c>
      <c r="EI185" s="57">
        <v>308975.09999999998</v>
      </c>
      <c r="EJ185" s="57">
        <v>330724.90000000002</v>
      </c>
      <c r="EK185" s="59">
        <v>1.7</v>
      </c>
      <c r="EL185" s="60">
        <v>0.48299999999999998</v>
      </c>
      <c r="EM185" s="56">
        <v>0.51700000000000002</v>
      </c>
      <c r="EN185" s="30">
        <f t="shared" si="100"/>
        <v>0.82109999999999994</v>
      </c>
      <c r="EO185" s="30">
        <f t="shared" si="101"/>
        <v>0.87890000000000001</v>
      </c>
      <c r="EP185" s="57">
        <f t="shared" si="115"/>
        <v>18910495.898900326</v>
      </c>
      <c r="EQ185" s="57">
        <f t="shared" si="116"/>
        <v>19148276.101099674</v>
      </c>
      <c r="ER185" s="56">
        <f t="shared" si="117"/>
        <v>0.98758216139437782</v>
      </c>
      <c r="ES185" s="31">
        <v>5</v>
      </c>
      <c r="ET185" s="31">
        <v>70</v>
      </c>
      <c r="EU185" s="18">
        <v>71.3</v>
      </c>
      <c r="EV185" s="55">
        <v>1</v>
      </c>
      <c r="EW185" s="55">
        <v>0</v>
      </c>
      <c r="EX185" s="55">
        <v>1</v>
      </c>
      <c r="EY185" s="55">
        <v>0</v>
      </c>
      <c r="EZ185" s="31">
        <v>0</v>
      </c>
      <c r="FA185" s="31">
        <v>0</v>
      </c>
      <c r="FB185" s="31">
        <v>0</v>
      </c>
      <c r="FC185" s="31">
        <v>25</v>
      </c>
      <c r="FD185" s="31">
        <v>0</v>
      </c>
      <c r="FE185" s="61">
        <v>0.73099999999999998</v>
      </c>
      <c r="FF185" s="16">
        <v>4</v>
      </c>
      <c r="FG185" s="16">
        <v>1302500</v>
      </c>
      <c r="FH185" s="50">
        <v>46986.11706656414</v>
      </c>
      <c r="FI185" s="48">
        <f t="shared" si="111"/>
        <v>10.757607455496004</v>
      </c>
      <c r="FJ185" s="27">
        <v>-2.1568998637015611</v>
      </c>
      <c r="FK185" s="27">
        <v>-2.2330505257678066</v>
      </c>
      <c r="FL185" s="31">
        <v>28</v>
      </c>
      <c r="FM185" s="30">
        <v>1.7857142857142858</v>
      </c>
      <c r="FN185" s="30">
        <v>0.9642857142857143</v>
      </c>
      <c r="FO185" s="31">
        <v>50</v>
      </c>
      <c r="FP185" s="31">
        <v>27</v>
      </c>
      <c r="FQ185" s="48">
        <v>-1.8165066476807032</v>
      </c>
      <c r="FR185" s="48">
        <v>-2.2997800002286142</v>
      </c>
      <c r="FS185" s="48">
        <v>-2.9708150616819564</v>
      </c>
      <c r="FT185" s="48">
        <v>-2.5374088995480681</v>
      </c>
      <c r="FU185" s="48">
        <v>-2.3715122269814302</v>
      </c>
      <c r="FV185" s="31">
        <v>2.7771797574705883</v>
      </c>
      <c r="FW185" s="30">
        <v>1.0409386972222223</v>
      </c>
      <c r="FX185" s="31">
        <v>9.5434470305999977</v>
      </c>
      <c r="FY185" s="31"/>
      <c r="FZ185" s="31">
        <v>6.2918902605000007</v>
      </c>
      <c r="GA185" s="31">
        <v>1.2394153815</v>
      </c>
      <c r="GB185" s="31">
        <v>28.101193575</v>
      </c>
      <c r="GC185" s="31">
        <v>37.812426259999995</v>
      </c>
      <c r="GD185" s="31">
        <v>15.936481485000002</v>
      </c>
      <c r="GE185" s="31">
        <v>53.748907744999997</v>
      </c>
      <c r="GF185" s="31">
        <v>3.3818222915327851</v>
      </c>
      <c r="GG185" s="31">
        <v>57.287926830000004</v>
      </c>
      <c r="GH185" s="21">
        <v>70.900000000000006</v>
      </c>
      <c r="GI185" s="44">
        <v>-1.3246052237064483</v>
      </c>
    </row>
    <row r="186" spans="1:191" ht="14" customHeight="1" x14ac:dyDescent="0.15">
      <c r="A186" s="16" t="s">
        <v>621</v>
      </c>
      <c r="B186" s="21" t="s">
        <v>887</v>
      </c>
      <c r="C186" s="33">
        <v>3.1176470588235294</v>
      </c>
      <c r="D186" s="20">
        <v>2</v>
      </c>
      <c r="E186" s="20">
        <v>2</v>
      </c>
      <c r="F186" s="20">
        <v>2</v>
      </c>
      <c r="G186" s="20">
        <v>2</v>
      </c>
      <c r="H186" s="31"/>
      <c r="I186" s="31"/>
      <c r="J186" s="31"/>
      <c r="K186" s="31"/>
      <c r="L186" s="31"/>
      <c r="M186" s="31"/>
      <c r="N186" s="31">
        <v>2.2333333333333334</v>
      </c>
      <c r="O186" s="21">
        <v>16</v>
      </c>
      <c r="P186" s="55">
        <v>7534.4663112999997</v>
      </c>
      <c r="Q186" s="57">
        <v>8220.6548975000005</v>
      </c>
      <c r="R186" s="57">
        <v>9148.5572214999993</v>
      </c>
      <c r="S186" s="57">
        <v>9196.7867258000006</v>
      </c>
      <c r="T186" s="57">
        <v>5343.3800959999999</v>
      </c>
      <c r="U186" s="57">
        <v>6067.3603819999998</v>
      </c>
      <c r="V186" s="55">
        <v>8926.705289278947</v>
      </c>
      <c r="W186" s="50">
        <v>0.85069951060449212</v>
      </c>
      <c r="X186" s="31">
        <v>0.56194276305367041</v>
      </c>
      <c r="Y186" s="17">
        <v>23</v>
      </c>
      <c r="Z186" s="31">
        <v>20.84882301384615</v>
      </c>
      <c r="AA186" s="26">
        <v>52.8</v>
      </c>
      <c r="AB186" s="49">
        <v>3.6112665000000002E-2</v>
      </c>
      <c r="AC186" s="49">
        <v>3.6112665000000002E-2</v>
      </c>
      <c r="AD186" s="48">
        <v>7.4107051830277788</v>
      </c>
      <c r="AE186" s="48">
        <v>7.4107051830277788</v>
      </c>
      <c r="AG186" s="55">
        <f t="shared" si="112"/>
        <v>0</v>
      </c>
      <c r="AH186" s="50">
        <v>0</v>
      </c>
      <c r="AI186" s="39"/>
      <c r="AJ186" s="39"/>
      <c r="AK186" s="39"/>
      <c r="AL186" s="39"/>
      <c r="AM186" s="40"/>
      <c r="AN186" s="40"/>
      <c r="AO186" s="41"/>
      <c r="AP186" s="39"/>
      <c r="AQ186" s="40"/>
      <c r="AR186" s="40"/>
      <c r="AS186" s="41"/>
      <c r="AT186" s="39"/>
      <c r="AU186" s="39">
        <v>0</v>
      </c>
      <c r="AV186" s="48">
        <v>2.6898185155499994</v>
      </c>
      <c r="AW186" s="55">
        <f t="shared" si="103"/>
        <v>1</v>
      </c>
      <c r="AX186" s="48">
        <v>0</v>
      </c>
      <c r="AY186" s="48">
        <v>14.950623441227275</v>
      </c>
      <c r="AZ186" s="48">
        <v>14.950623441227275</v>
      </c>
      <c r="BA186" s="56">
        <v>0.39430656712941192</v>
      </c>
      <c r="BB186" s="31">
        <f t="shared" si="104"/>
        <v>0</v>
      </c>
      <c r="BC186" s="31">
        <f t="shared" si="105"/>
        <v>5.8951290055548418</v>
      </c>
      <c r="BD186" s="31">
        <f t="shared" si="106"/>
        <v>5.8951290055548418</v>
      </c>
      <c r="BE186" s="31">
        <v>13.305834188582621</v>
      </c>
      <c r="BF186" s="49">
        <v>6.3212621999999996E-2</v>
      </c>
      <c r="BG186" s="49">
        <v>6.3212621999999996E-2</v>
      </c>
      <c r="BH186" s="49"/>
      <c r="BI186" s="49">
        <v>9.9325287999999998E-2</v>
      </c>
      <c r="BJ186" s="49">
        <v>9.9325287999999998E-2</v>
      </c>
      <c r="BK186" s="16">
        <v>0</v>
      </c>
      <c r="BL186" s="50">
        <v>2.9</v>
      </c>
      <c r="BM186" s="16">
        <v>3.4</v>
      </c>
      <c r="BN186" s="50">
        <v>8.1292548943381036</v>
      </c>
      <c r="BO186" s="9">
        <v>0.56000000000000005</v>
      </c>
      <c r="BP186" s="9"/>
      <c r="BQ186" s="53"/>
      <c r="BR186" s="6"/>
      <c r="BS186" s="11">
        <v>94</v>
      </c>
      <c r="BT186" s="48">
        <v>49.654530739158048</v>
      </c>
      <c r="BU186" s="56">
        <v>1.08</v>
      </c>
      <c r="BV186" s="16">
        <v>54</v>
      </c>
      <c r="BW186" s="16">
        <v>48</v>
      </c>
      <c r="BX186" s="16">
        <v>51</v>
      </c>
      <c r="BY186" s="16">
        <v>51</v>
      </c>
      <c r="BZ186" s="16">
        <v>42</v>
      </c>
      <c r="CA186" s="16">
        <v>47</v>
      </c>
      <c r="CB186" s="16">
        <v>41</v>
      </c>
      <c r="CC186" s="16">
        <v>35</v>
      </c>
      <c r="CD186" s="16">
        <v>38</v>
      </c>
      <c r="CE186" s="16">
        <v>34</v>
      </c>
      <c r="CF186" s="16">
        <v>27</v>
      </c>
      <c r="CG186" s="16">
        <v>31</v>
      </c>
      <c r="CH186" s="16">
        <v>31</v>
      </c>
      <c r="CI186" s="16">
        <v>24</v>
      </c>
      <c r="CJ186" s="16">
        <v>27</v>
      </c>
      <c r="CK186" s="49">
        <v>0.77419354838709675</v>
      </c>
      <c r="CL186" s="54">
        <v>0.92547049278374571</v>
      </c>
      <c r="CM186" s="56">
        <v>1.1096469260946489</v>
      </c>
      <c r="CN186" s="56">
        <v>1.0249230326365018</v>
      </c>
      <c r="CO186" s="6">
        <v>72</v>
      </c>
      <c r="CP186" s="14">
        <v>72</v>
      </c>
      <c r="CQ186" s="14">
        <v>100</v>
      </c>
      <c r="CR186" s="4">
        <v>39.5</v>
      </c>
      <c r="CS186" s="7">
        <v>42.1</v>
      </c>
      <c r="CT186" s="6">
        <v>90</v>
      </c>
      <c r="CU186" s="6">
        <v>90</v>
      </c>
      <c r="CV186" s="9">
        <v>0.94909155437016623</v>
      </c>
      <c r="CW186" s="13"/>
      <c r="CX186" s="13"/>
      <c r="CY186" s="9"/>
      <c r="CZ186" s="34">
        <v>17</v>
      </c>
      <c r="DA186" s="9">
        <v>0.34200000000000003</v>
      </c>
      <c r="DB186" s="13">
        <v>25.49</v>
      </c>
      <c r="DC186" s="13">
        <v>41.828850000000003</v>
      </c>
      <c r="DD186" s="13">
        <v>71.284689999999998</v>
      </c>
      <c r="DE186" s="9">
        <v>0.58678588628217365</v>
      </c>
      <c r="DF186" s="16">
        <v>0</v>
      </c>
      <c r="DG186" s="16">
        <v>0</v>
      </c>
      <c r="DH186" s="16">
        <v>1</v>
      </c>
      <c r="DI186" s="16">
        <v>0</v>
      </c>
      <c r="DJ186" s="16">
        <v>0</v>
      </c>
      <c r="DK186" s="16">
        <v>0</v>
      </c>
      <c r="DL186" s="16">
        <v>0</v>
      </c>
      <c r="DM186" s="16">
        <v>0</v>
      </c>
      <c r="DN186" s="16">
        <v>0</v>
      </c>
      <c r="DO186" s="16">
        <v>0</v>
      </c>
      <c r="DP186" s="16">
        <v>0</v>
      </c>
      <c r="DQ186" s="16">
        <v>0</v>
      </c>
      <c r="DR186" s="16">
        <v>0</v>
      </c>
      <c r="DS186" s="16">
        <v>0</v>
      </c>
      <c r="DT186" s="16">
        <v>0</v>
      </c>
      <c r="DU186" s="16">
        <v>0</v>
      </c>
      <c r="DV186" s="16">
        <v>0</v>
      </c>
      <c r="DW186" s="16">
        <v>0</v>
      </c>
      <c r="DX186" s="16">
        <v>0</v>
      </c>
      <c r="DY186" s="16">
        <v>0</v>
      </c>
      <c r="DZ186" s="3" t="s">
        <v>401</v>
      </c>
      <c r="EA186" s="3" t="s">
        <v>42</v>
      </c>
      <c r="EB186" s="50">
        <v>0.41824251351351349</v>
      </c>
      <c r="EC186" s="55">
        <v>418242.51351351349</v>
      </c>
      <c r="ED186" s="55">
        <v>499759</v>
      </c>
      <c r="EE186" s="57">
        <v>248867.00001033649</v>
      </c>
      <c r="EF186" s="57">
        <v>250891.99998966351</v>
      </c>
      <c r="EG186" s="55">
        <v>147640.91622068963</v>
      </c>
      <c r="EH186" s="21">
        <v>34000</v>
      </c>
      <c r="EI186" s="57">
        <v>15504</v>
      </c>
      <c r="EJ186" s="57">
        <v>18496</v>
      </c>
      <c r="EK186" s="59">
        <v>6.8</v>
      </c>
      <c r="EL186" s="60">
        <v>0.45600000000000002</v>
      </c>
      <c r="EM186" s="56">
        <v>0.54400000000000004</v>
      </c>
      <c r="EN186" s="30">
        <f t="shared" si="100"/>
        <v>3.1008</v>
      </c>
      <c r="EO186" s="30">
        <f t="shared" si="101"/>
        <v>3.6992000000000003</v>
      </c>
      <c r="EP186" s="57">
        <f t="shared" si="115"/>
        <v>233363.00001033649</v>
      </c>
      <c r="EQ186" s="57">
        <f t="shared" si="116"/>
        <v>232395.99998966351</v>
      </c>
      <c r="ER186" s="56">
        <f t="shared" si="117"/>
        <v>1.0041610011390729</v>
      </c>
      <c r="ES186" s="31">
        <v>0</v>
      </c>
      <c r="ET186" s="31">
        <v>19.600000000000001</v>
      </c>
      <c r="EU186" s="18">
        <v>15.9</v>
      </c>
      <c r="EV186" s="55">
        <v>0</v>
      </c>
      <c r="EW186" s="55">
        <v>0</v>
      </c>
      <c r="EX186" s="55">
        <v>0</v>
      </c>
      <c r="EY186" s="55">
        <v>0</v>
      </c>
      <c r="EZ186" s="31">
        <v>27.400000000000002</v>
      </c>
      <c r="FA186" s="31">
        <v>0</v>
      </c>
      <c r="FB186" s="31">
        <v>0</v>
      </c>
      <c r="FC186" s="31">
        <v>5</v>
      </c>
      <c r="FD186" s="31">
        <v>0</v>
      </c>
      <c r="FE186" s="61">
        <v>0.73399999999999999</v>
      </c>
      <c r="FF186" s="16">
        <v>0</v>
      </c>
      <c r="FG186" s="16">
        <v>0</v>
      </c>
      <c r="FH186" s="50">
        <v>0.1</v>
      </c>
      <c r="FI186" s="48">
        <f t="shared" si="111"/>
        <v>-2.3025850929940455</v>
      </c>
      <c r="FJ186" s="27">
        <v>0.38404624396697967</v>
      </c>
      <c r="FK186" s="27">
        <v>0.25435190476852132</v>
      </c>
      <c r="FL186" s="31">
        <v>3</v>
      </c>
      <c r="FM186" s="30">
        <v>1</v>
      </c>
      <c r="FN186" s="30">
        <v>0</v>
      </c>
      <c r="FO186" s="31">
        <v>3</v>
      </c>
      <c r="FP186" s="31">
        <v>0.1</v>
      </c>
      <c r="FQ186" s="48">
        <v>0.80265502616216045</v>
      </c>
      <c r="FR186" s="48">
        <v>0.40700966916054382</v>
      </c>
      <c r="FS186" s="48">
        <v>0.5128190594685309</v>
      </c>
      <c r="FT186" s="48">
        <v>0.63460134868262663</v>
      </c>
      <c r="FU186" s="48">
        <v>0.52228740164847665</v>
      </c>
      <c r="FV186" s="31"/>
      <c r="FW186" s="30">
        <v>1.3261356955789474</v>
      </c>
      <c r="FX186" s="31">
        <v>29.553793430624996</v>
      </c>
      <c r="FY186" s="31"/>
      <c r="FZ186" s="31"/>
      <c r="GA186" s="31"/>
      <c r="GB186" s="31"/>
      <c r="GC186" s="31"/>
      <c r="GD186" s="31"/>
      <c r="GE186" s="31"/>
      <c r="GF186" s="31"/>
      <c r="GG186" s="31">
        <v>68.501463409999999</v>
      </c>
      <c r="GH186" s="21">
        <v>27.5</v>
      </c>
      <c r="GI186" s="44">
        <v>-8.9502566670360009E-2</v>
      </c>
    </row>
    <row r="187" spans="1:191" ht="14" customHeight="1" x14ac:dyDescent="0.15">
      <c r="A187" s="16" t="s">
        <v>728</v>
      </c>
      <c r="B187" s="21" t="s">
        <v>888</v>
      </c>
      <c r="C187" s="33">
        <v>5.3918918918918921</v>
      </c>
      <c r="D187" s="20">
        <v>6</v>
      </c>
      <c r="E187" s="20">
        <v>6</v>
      </c>
      <c r="F187" s="20">
        <v>6</v>
      </c>
      <c r="G187" s="20">
        <v>6</v>
      </c>
      <c r="H187" s="31">
        <v>-8.8249999999999993</v>
      </c>
      <c r="I187" s="31">
        <v>-9.2894736842105257</v>
      </c>
      <c r="J187" s="31">
        <v>-9</v>
      </c>
      <c r="K187" s="31">
        <v>-9</v>
      </c>
      <c r="L187" s="31">
        <v>-9</v>
      </c>
      <c r="M187" s="31">
        <v>-9</v>
      </c>
      <c r="N187" s="31">
        <v>2.5999999999999996</v>
      </c>
      <c r="O187" s="21">
        <v>0</v>
      </c>
      <c r="P187" s="55">
        <v>2402.6456797999999</v>
      </c>
      <c r="Q187" s="57">
        <v>2943.1999704999998</v>
      </c>
      <c r="R187" s="57">
        <v>6242.6307336</v>
      </c>
      <c r="S187" s="57">
        <v>7094.0005116000002</v>
      </c>
      <c r="T187" s="57">
        <v>3494.0708450000002</v>
      </c>
      <c r="U187" s="57">
        <v>4334.6775680000001</v>
      </c>
      <c r="V187" s="55">
        <v>5306.5833151684219</v>
      </c>
      <c r="W187" s="50">
        <v>1.4475756225157566</v>
      </c>
      <c r="X187" s="31">
        <v>2.6288867097952573</v>
      </c>
      <c r="Y187" s="17"/>
      <c r="Z187" s="31">
        <v>19.343723344444449</v>
      </c>
      <c r="AA187" s="26">
        <v>50.7</v>
      </c>
      <c r="AB187" s="49">
        <v>1.9947888E-2</v>
      </c>
      <c r="AC187" s="49">
        <v>1.9947888E-2</v>
      </c>
      <c r="AD187" s="48">
        <v>2.8058213737619049</v>
      </c>
      <c r="AE187" s="48">
        <v>2.8058213737619049</v>
      </c>
      <c r="AG187" s="55">
        <f t="shared" si="112"/>
        <v>0</v>
      </c>
      <c r="AH187" s="50">
        <v>0</v>
      </c>
      <c r="AI187" s="39">
        <v>31.480058441610673</v>
      </c>
      <c r="AJ187" s="39">
        <v>18.437979198515187</v>
      </c>
      <c r="AK187" s="39">
        <v>0</v>
      </c>
      <c r="AL187" s="39">
        <v>16.639345880041954</v>
      </c>
      <c r="AM187" s="40">
        <v>0</v>
      </c>
      <c r="AN187" s="40">
        <v>0</v>
      </c>
      <c r="AO187" s="41">
        <v>0</v>
      </c>
      <c r="AP187" s="39">
        <f>AVERAGE(AV187,AK187,AN187)</f>
        <v>0.26149916312499999</v>
      </c>
      <c r="AQ187" s="40">
        <v>31.480058441610673</v>
      </c>
      <c r="AR187" s="40">
        <v>18.437979198515187</v>
      </c>
      <c r="AS187" s="41">
        <v>0</v>
      </c>
      <c r="AT187" s="39">
        <f>AVERAGE(AI187,AO187,AR187)</f>
        <v>16.639345880041954</v>
      </c>
      <c r="AU187" s="39">
        <v>3</v>
      </c>
      <c r="AV187" s="48">
        <v>0.78449748937499997</v>
      </c>
      <c r="AW187" s="55">
        <f t="shared" si="103"/>
        <v>1</v>
      </c>
      <c r="AX187" s="48">
        <v>0</v>
      </c>
      <c r="AY187" s="48">
        <v>0.34352943762499993</v>
      </c>
      <c r="AZ187" s="48">
        <v>0.34352943762499993</v>
      </c>
      <c r="BA187" s="56">
        <v>0.71213615896842097</v>
      </c>
      <c r="BB187" s="31">
        <f t="shared" si="104"/>
        <v>0</v>
      </c>
      <c r="BC187" s="31">
        <f t="shared" si="105"/>
        <v>0.24463973420284921</v>
      </c>
      <c r="BD187" s="31">
        <f t="shared" si="106"/>
        <v>0.24463973420284921</v>
      </c>
      <c r="BE187" s="31">
        <v>3.0504611079647539</v>
      </c>
      <c r="BH187" s="49"/>
      <c r="BK187" s="16">
        <v>0</v>
      </c>
      <c r="BL187" s="50">
        <v>2.6</v>
      </c>
      <c r="BM187" s="16">
        <v>3.4000000000000008</v>
      </c>
      <c r="BN187" s="50">
        <v>4.0632641835536001</v>
      </c>
      <c r="BO187" s="9"/>
      <c r="BP187" s="9">
        <v>0.67200000000000004</v>
      </c>
      <c r="BQ187" s="53">
        <v>0.66800848700000004</v>
      </c>
      <c r="BR187" s="6">
        <v>93</v>
      </c>
      <c r="BS187" s="11">
        <v>121</v>
      </c>
      <c r="BT187" s="48">
        <v>52.212304424801424</v>
      </c>
      <c r="BU187" s="56">
        <v>1.03</v>
      </c>
      <c r="BV187" s="16">
        <v>86</v>
      </c>
      <c r="BW187" s="16">
        <v>81</v>
      </c>
      <c r="BX187" s="16">
        <v>84</v>
      </c>
      <c r="BY187" s="16">
        <v>96</v>
      </c>
      <c r="BZ187" s="16">
        <v>91</v>
      </c>
      <c r="CA187" s="16">
        <v>93</v>
      </c>
      <c r="CB187" s="16">
        <v>127</v>
      </c>
      <c r="CC187" s="16">
        <v>120</v>
      </c>
      <c r="CD187" s="16">
        <v>124</v>
      </c>
      <c r="CE187" s="16">
        <v>97</v>
      </c>
      <c r="CF187" s="16">
        <v>92</v>
      </c>
      <c r="CG187" s="16">
        <v>95</v>
      </c>
      <c r="CH187" s="16">
        <v>86</v>
      </c>
      <c r="CI187" s="16">
        <v>81</v>
      </c>
      <c r="CJ187" s="16">
        <v>83</v>
      </c>
      <c r="CK187" s="49">
        <v>0.94186046511627908</v>
      </c>
      <c r="CL187" s="54">
        <v>0.98655288023198195</v>
      </c>
      <c r="CM187" s="56">
        <v>1.0147418907586245</v>
      </c>
      <c r="CN187" s="56">
        <v>1.0035613086487969</v>
      </c>
      <c r="CO187" s="6">
        <v>390</v>
      </c>
      <c r="CP187" s="14">
        <v>390</v>
      </c>
      <c r="CQ187" s="14">
        <v>420</v>
      </c>
      <c r="CR187" s="4">
        <v>83.9</v>
      </c>
      <c r="CS187" s="7">
        <v>50.6</v>
      </c>
      <c r="CT187" s="6">
        <v>85</v>
      </c>
      <c r="CU187" s="6">
        <v>74</v>
      </c>
      <c r="CV187" s="9">
        <v>0.97413048675303471</v>
      </c>
      <c r="CW187" s="13">
        <v>49.9</v>
      </c>
      <c r="CX187" s="13">
        <v>46.07</v>
      </c>
      <c r="CY187" s="9">
        <v>1.0831343607553723</v>
      </c>
      <c r="CZ187" s="34">
        <v>19</v>
      </c>
      <c r="DA187" s="9">
        <v>0.28100000000000003</v>
      </c>
      <c r="DB187" s="13">
        <v>22.11</v>
      </c>
      <c r="DC187" s="13">
        <v>55.150959999999998</v>
      </c>
      <c r="DD187" s="13">
        <v>75.832629999999995</v>
      </c>
      <c r="DE187" s="9">
        <v>0.72727215184281491</v>
      </c>
      <c r="DF187" s="16">
        <v>0</v>
      </c>
      <c r="DG187" s="16">
        <v>0</v>
      </c>
      <c r="DH187" s="16">
        <v>0</v>
      </c>
      <c r="DI187" s="16">
        <v>0</v>
      </c>
      <c r="DJ187" s="16">
        <v>0</v>
      </c>
      <c r="DK187" s="16">
        <v>0</v>
      </c>
      <c r="DL187" s="16">
        <v>0</v>
      </c>
      <c r="DM187" s="16">
        <v>0</v>
      </c>
      <c r="DN187" s="16">
        <v>0</v>
      </c>
      <c r="DO187" s="16">
        <v>0</v>
      </c>
      <c r="DP187" s="16">
        <v>0</v>
      </c>
      <c r="DQ187" s="16">
        <v>1</v>
      </c>
      <c r="DR187" s="16">
        <v>0</v>
      </c>
      <c r="DS187" s="16">
        <v>0</v>
      </c>
      <c r="DT187" s="16">
        <v>0</v>
      </c>
      <c r="DU187" s="16">
        <v>0</v>
      </c>
      <c r="DV187" s="16">
        <v>1</v>
      </c>
      <c r="DW187" s="16">
        <v>0</v>
      </c>
      <c r="DX187" s="16">
        <v>0</v>
      </c>
      <c r="DY187" s="16">
        <v>0</v>
      </c>
      <c r="DZ187" s="3" t="s">
        <v>400</v>
      </c>
      <c r="EA187" s="3" t="s">
        <v>400</v>
      </c>
      <c r="EB187" s="50">
        <v>0.83676567567567561</v>
      </c>
      <c r="EC187" s="55">
        <v>836765.67567567562</v>
      </c>
      <c r="ED187" s="55">
        <v>1124410</v>
      </c>
      <c r="EE187" s="57">
        <v>577989.99998813495</v>
      </c>
      <c r="EF187" s="57">
        <v>546420.00001186505</v>
      </c>
      <c r="EG187" s="55">
        <v>310327.54809310345</v>
      </c>
      <c r="EH187" s="21">
        <v>38600</v>
      </c>
      <c r="EI187" s="57">
        <v>18296.399999999998</v>
      </c>
      <c r="EJ187" s="57">
        <v>20303.600000000002</v>
      </c>
      <c r="EK187" s="59">
        <v>3.4</v>
      </c>
      <c r="EL187" s="60">
        <v>0.47399999999999998</v>
      </c>
      <c r="EM187" s="56">
        <v>0.52600000000000002</v>
      </c>
      <c r="EN187" s="30">
        <f t="shared" si="100"/>
        <v>1.6115999999999999</v>
      </c>
      <c r="EO187" s="30">
        <f t="shared" si="101"/>
        <v>1.7884</v>
      </c>
      <c r="EP187" s="57">
        <f t="shared" si="115"/>
        <v>559693.59998813493</v>
      </c>
      <c r="EQ187" s="57">
        <f t="shared" si="116"/>
        <v>526116.40001186507</v>
      </c>
      <c r="ER187" s="56">
        <f t="shared" si="117"/>
        <v>1.0638208578472608</v>
      </c>
      <c r="ES187" s="31">
        <v>0</v>
      </c>
      <c r="ET187" s="31">
        <v>10</v>
      </c>
      <c r="EU187" s="18">
        <v>0.2</v>
      </c>
      <c r="EV187" s="55">
        <v>0</v>
      </c>
      <c r="EW187" s="55">
        <v>0</v>
      </c>
      <c r="EX187" s="55">
        <v>0</v>
      </c>
      <c r="EY187" s="55">
        <v>0</v>
      </c>
      <c r="EZ187" s="31">
        <v>0</v>
      </c>
      <c r="FA187" s="31">
        <v>0</v>
      </c>
      <c r="FB187" s="31">
        <v>0</v>
      </c>
      <c r="FC187" s="31">
        <v>0</v>
      </c>
      <c r="FD187" s="31">
        <v>0</v>
      </c>
      <c r="FE187" s="61">
        <v>0.26700000000000002</v>
      </c>
      <c r="FF187" s="16">
        <v>0</v>
      </c>
      <c r="FG187" s="16">
        <v>0</v>
      </c>
      <c r="FH187" s="50">
        <v>0.1</v>
      </c>
      <c r="FI187" s="48">
        <f t="shared" si="111"/>
        <v>-2.3025850929940455</v>
      </c>
      <c r="FJ187" s="27">
        <v>4.2593983342979071E-2</v>
      </c>
      <c r="FK187" s="27">
        <v>-2.8154005306363678E-3</v>
      </c>
      <c r="FL187" s="31">
        <v>0.1</v>
      </c>
      <c r="FM187" s="30">
        <v>0</v>
      </c>
      <c r="FN187" s="30">
        <v>0</v>
      </c>
      <c r="FO187" s="31">
        <v>0.1</v>
      </c>
      <c r="FP187" s="31">
        <v>0.1</v>
      </c>
      <c r="FQ187" s="48">
        <v>0.80265502616216045</v>
      </c>
      <c r="FR187" s="48">
        <v>0.72099727080968612</v>
      </c>
      <c r="FS187" s="48">
        <v>0.7277666967310078</v>
      </c>
      <c r="FT187" s="48">
        <v>0.63460134868262663</v>
      </c>
      <c r="FU187" s="48">
        <v>0.576640988370969</v>
      </c>
      <c r="FV187" s="31">
        <v>1.7911028660555557</v>
      </c>
      <c r="FW187" s="30">
        <v>0.96559720809999994</v>
      </c>
      <c r="FX187" s="31">
        <v>17.621302186000001</v>
      </c>
      <c r="FY187" s="31">
        <v>27.62537777</v>
      </c>
      <c r="FZ187" s="31">
        <v>27.62537777</v>
      </c>
      <c r="GA187" s="31">
        <v>7.9933199999999996E-5</v>
      </c>
      <c r="GB187" s="31">
        <v>47.658888300000001</v>
      </c>
      <c r="GC187" s="31">
        <v>18.709201709999999</v>
      </c>
      <c r="GD187" s="31">
        <v>27.822986849999999</v>
      </c>
      <c r="GE187" s="31">
        <v>46.532188559999994</v>
      </c>
      <c r="GF187" s="31">
        <v>12.854692874348721</v>
      </c>
      <c r="GG187" s="31">
        <v>44.949292679999999</v>
      </c>
      <c r="GH187" s="21">
        <v>69.099999999999994</v>
      </c>
      <c r="GI187" s="44">
        <v>-0.31052837131080413</v>
      </c>
    </row>
    <row r="188" spans="1:191" ht="14" customHeight="1" x14ac:dyDescent="0.15">
      <c r="A188" s="16" t="s">
        <v>652</v>
      </c>
      <c r="B188" s="21" t="s">
        <v>889</v>
      </c>
      <c r="C188" s="33">
        <v>1.0135135135135136</v>
      </c>
      <c r="D188" s="20">
        <v>1</v>
      </c>
      <c r="E188" s="20">
        <v>1</v>
      </c>
      <c r="F188" s="20">
        <v>1</v>
      </c>
      <c r="G188" s="20">
        <v>1</v>
      </c>
      <c r="H188" s="31">
        <v>10</v>
      </c>
      <c r="I188" s="31">
        <v>10</v>
      </c>
      <c r="J188" s="31">
        <v>10</v>
      </c>
      <c r="K188" s="31">
        <v>10</v>
      </c>
      <c r="L188" s="31">
        <v>10</v>
      </c>
      <c r="M188" s="31">
        <v>10</v>
      </c>
      <c r="N188" s="31">
        <v>1.0375000000000001</v>
      </c>
      <c r="O188" s="21">
        <v>79</v>
      </c>
      <c r="P188" s="55">
        <v>17002.795391</v>
      </c>
      <c r="Q188" s="57">
        <v>17221.781934999999</v>
      </c>
      <c r="R188" s="57">
        <v>23454.372328000001</v>
      </c>
      <c r="S188" s="57">
        <v>30657.459739000002</v>
      </c>
      <c r="T188" s="57">
        <v>24955.476589999998</v>
      </c>
      <c r="U188" s="57">
        <v>32723.03067</v>
      </c>
      <c r="V188" s="55">
        <v>22710.947952578947</v>
      </c>
      <c r="W188" s="50">
        <v>1.8229894372015849</v>
      </c>
      <c r="X188" s="31">
        <v>1.8721089387817094</v>
      </c>
      <c r="Y188" s="17">
        <v>22.787500000000001</v>
      </c>
      <c r="Z188" s="31">
        <v>13.402300167846153</v>
      </c>
      <c r="AA188" s="26">
        <v>25</v>
      </c>
      <c r="AB188" s="49">
        <v>0</v>
      </c>
      <c r="AC188" s="49">
        <v>1E-3</v>
      </c>
      <c r="AD188" s="48"/>
      <c r="AE188" s="49">
        <v>1E-3</v>
      </c>
      <c r="AF188" s="55">
        <v>25392.277777777777</v>
      </c>
      <c r="AG188" s="55">
        <f t="shared" si="112"/>
        <v>25392277.777777776</v>
      </c>
      <c r="AH188" s="50">
        <v>2.9543395995808948</v>
      </c>
      <c r="AI188" s="39">
        <v>0.3242689060534758</v>
      </c>
      <c r="AJ188" s="39">
        <v>0</v>
      </c>
      <c r="AK188" s="39">
        <v>0</v>
      </c>
      <c r="AL188" s="39">
        <v>0.10808963535115861</v>
      </c>
      <c r="AM188" s="40">
        <v>159.22003517926754</v>
      </c>
      <c r="AN188" s="40">
        <v>91.817125335052111</v>
      </c>
      <c r="AO188" s="41">
        <v>365.89382809947443</v>
      </c>
      <c r="AP188" s="39">
        <f>AVERAGE(AV188,AK188,AN188)</f>
        <v>31.663198733936287</v>
      </c>
      <c r="AQ188" s="40">
        <v>159.54430408532102</v>
      </c>
      <c r="AR188" s="40">
        <v>91.817125335052111</v>
      </c>
      <c r="AS188" s="41">
        <v>365.89382809947443</v>
      </c>
      <c r="AT188" s="39">
        <f>AVERAGE(AI188,AO188,AR188)</f>
        <v>152.67840744686001</v>
      </c>
      <c r="AU188" s="39">
        <v>3</v>
      </c>
      <c r="AV188" s="48">
        <v>3.1724708667567563</v>
      </c>
      <c r="AW188" s="55">
        <f t="shared" si="103"/>
        <v>0</v>
      </c>
      <c r="AX188" s="48">
        <v>3.1724708667567563</v>
      </c>
      <c r="AY188" s="48">
        <v>3.9621608407567561</v>
      </c>
      <c r="AZ188" s="48">
        <v>7.1346317075135124</v>
      </c>
      <c r="BA188" s="56">
        <v>0.36829668696842105</v>
      </c>
      <c r="BB188" s="31">
        <f t="shared" si="104"/>
        <v>1.1684105097303485</v>
      </c>
      <c r="BC188" s="31">
        <f t="shared" si="105"/>
        <v>1.459250710886727</v>
      </c>
      <c r="BD188" s="31">
        <f t="shared" si="106"/>
        <v>2.6276612206170755</v>
      </c>
      <c r="BE188" s="31">
        <v>2.6276612206170755</v>
      </c>
      <c r="BF188" s="49">
        <v>2.6321487000000001E-2</v>
      </c>
      <c r="BG188" s="49">
        <v>2.6321487000000001E-2</v>
      </c>
      <c r="BH188" s="49">
        <v>5.04E-2</v>
      </c>
      <c r="BI188" s="49">
        <v>2.6321487000000001E-2</v>
      </c>
      <c r="BJ188" s="49">
        <v>2.6321487000000001E-2</v>
      </c>
      <c r="BK188" s="16">
        <v>0</v>
      </c>
      <c r="BM188" s="16"/>
      <c r="BN188" s="50">
        <v>0</v>
      </c>
      <c r="BO188" s="9">
        <v>0.90900000000000003</v>
      </c>
      <c r="BP188" s="9"/>
      <c r="BQ188" s="53">
        <v>0.21209338</v>
      </c>
      <c r="BR188" s="6">
        <v>3</v>
      </c>
      <c r="BS188" s="11">
        <v>9</v>
      </c>
      <c r="BT188" s="48">
        <v>50.39095956628308</v>
      </c>
      <c r="BU188" s="56">
        <v>1.0589999999999999</v>
      </c>
      <c r="BV188" s="16">
        <v>8</v>
      </c>
      <c r="BW188" s="16">
        <v>6</v>
      </c>
      <c r="BX188" s="16">
        <v>7</v>
      </c>
      <c r="BY188" s="16">
        <v>5</v>
      </c>
      <c r="BZ188" s="16">
        <v>4</v>
      </c>
      <c r="CA188" s="16">
        <v>5</v>
      </c>
      <c r="CB188" s="16">
        <v>5</v>
      </c>
      <c r="CC188" s="16">
        <v>3</v>
      </c>
      <c r="CD188" s="16">
        <v>4</v>
      </c>
      <c r="CE188" s="16">
        <v>3</v>
      </c>
      <c r="CF188" s="16">
        <v>3</v>
      </c>
      <c r="CG188" s="16">
        <v>3</v>
      </c>
      <c r="CH188" s="16">
        <v>3</v>
      </c>
      <c r="CI188" s="16">
        <v>3</v>
      </c>
      <c r="CJ188" s="16">
        <v>3</v>
      </c>
      <c r="CK188" s="49">
        <v>1</v>
      </c>
      <c r="CL188" s="54">
        <v>1</v>
      </c>
      <c r="CM188" s="56">
        <v>1.055560917726011</v>
      </c>
      <c r="CN188" s="56">
        <v>1.0124052723148058</v>
      </c>
      <c r="CO188" s="6">
        <v>3</v>
      </c>
      <c r="CP188" s="14"/>
      <c r="CQ188" s="14"/>
      <c r="CR188" s="4"/>
      <c r="CS188" s="7"/>
      <c r="CT188" s="6"/>
      <c r="CU188" s="6"/>
      <c r="CV188" s="9"/>
      <c r="CW188" s="13">
        <v>87.9</v>
      </c>
      <c r="CX188" s="13">
        <v>87.08</v>
      </c>
      <c r="CY188" s="9">
        <v>1.0094166283876895</v>
      </c>
      <c r="CZ188" s="34">
        <v>48</v>
      </c>
      <c r="DA188" s="9">
        <f>DB188/(100-DB188)</f>
        <v>0.88643652141105456</v>
      </c>
      <c r="DB188" s="13">
        <v>46.99</v>
      </c>
      <c r="DC188" s="13">
        <v>77.052289999999999</v>
      </c>
      <c r="DD188" s="13">
        <v>81.79768</v>
      </c>
      <c r="DE188" s="9">
        <v>0.9419862519328176</v>
      </c>
      <c r="DF188" s="16">
        <v>0</v>
      </c>
      <c r="DG188" s="16">
        <v>0</v>
      </c>
      <c r="DH188" s="16">
        <v>0</v>
      </c>
      <c r="DI188" s="16">
        <v>0</v>
      </c>
      <c r="DJ188" s="16">
        <v>0</v>
      </c>
      <c r="DK188" s="16">
        <v>0</v>
      </c>
      <c r="DL188" s="16">
        <v>0</v>
      </c>
      <c r="DM188" s="16">
        <v>0</v>
      </c>
      <c r="DN188" s="16">
        <v>1</v>
      </c>
      <c r="DO188" s="16">
        <v>0</v>
      </c>
      <c r="DP188" s="16">
        <v>0</v>
      </c>
      <c r="DQ188" s="16">
        <v>0</v>
      </c>
      <c r="DR188" s="16">
        <v>0</v>
      </c>
      <c r="DS188" s="16">
        <v>0</v>
      </c>
      <c r="DT188" s="16">
        <v>0</v>
      </c>
      <c r="DU188" s="16">
        <v>0</v>
      </c>
      <c r="DV188" s="16">
        <v>0</v>
      </c>
      <c r="DW188" s="16">
        <v>0</v>
      </c>
      <c r="DX188" s="16">
        <v>0</v>
      </c>
      <c r="DY188" s="16">
        <v>0</v>
      </c>
      <c r="DZ188" s="3" t="s">
        <v>399</v>
      </c>
      <c r="EA188" s="3" t="s">
        <v>14</v>
      </c>
      <c r="EB188" s="50">
        <v>8.5949082432432444</v>
      </c>
      <c r="EC188" s="55">
        <v>8594908.2432432435</v>
      </c>
      <c r="ED188" s="55">
        <v>9024040</v>
      </c>
      <c r="EE188" s="57">
        <v>4553478.7084036563</v>
      </c>
      <c r="EF188" s="57">
        <v>4470561.2915963437</v>
      </c>
      <c r="EG188" s="55">
        <v>4626977.6761724139</v>
      </c>
      <c r="EH188" s="21">
        <v>1112900</v>
      </c>
      <c r="EI188" s="57">
        <v>580933.80000000005</v>
      </c>
      <c r="EJ188" s="57">
        <v>531966.19999999995</v>
      </c>
      <c r="EK188" s="59">
        <v>12.3</v>
      </c>
      <c r="EL188" s="60">
        <v>0.52200000000000002</v>
      </c>
      <c r="EM188" s="56">
        <v>0.47799999999999998</v>
      </c>
      <c r="EN188" s="30">
        <f t="shared" si="100"/>
        <v>6.4206000000000003</v>
      </c>
      <c r="EO188" s="30">
        <f t="shared" si="101"/>
        <v>5.8794000000000004</v>
      </c>
      <c r="EP188" s="57">
        <f t="shared" si="115"/>
        <v>3972544.9084036564</v>
      </c>
      <c r="EQ188" s="57">
        <f t="shared" si="116"/>
        <v>3938595.0915963436</v>
      </c>
      <c r="ER188" s="56">
        <f t="shared" si="117"/>
        <v>1.008619778377257</v>
      </c>
      <c r="ES188" s="31">
        <v>87</v>
      </c>
      <c r="ET188" s="31">
        <v>5</v>
      </c>
      <c r="EU188" s="18">
        <v>2</v>
      </c>
      <c r="EV188" s="55">
        <v>0</v>
      </c>
      <c r="EW188" s="55">
        <v>0</v>
      </c>
      <c r="EX188" s="55">
        <v>0</v>
      </c>
      <c r="EY188" s="55">
        <v>0</v>
      </c>
      <c r="EZ188" s="31">
        <v>0</v>
      </c>
      <c r="FA188" s="31">
        <v>0</v>
      </c>
      <c r="FB188" s="31">
        <v>0</v>
      </c>
      <c r="FC188" s="31">
        <v>0</v>
      </c>
      <c r="FD188" s="31">
        <v>0</v>
      </c>
      <c r="FE188" s="61">
        <v>0.13700000000000001</v>
      </c>
      <c r="FF188" s="16">
        <v>0</v>
      </c>
      <c r="FG188" s="16">
        <v>0</v>
      </c>
      <c r="FH188" s="50">
        <v>0.1</v>
      </c>
      <c r="FI188" s="48">
        <f t="shared" si="111"/>
        <v>-2.3025850929940455</v>
      </c>
      <c r="FJ188" s="27">
        <v>1.3005256316359768</v>
      </c>
      <c r="FK188" s="27">
        <v>1.2526034942449726</v>
      </c>
      <c r="FL188" s="31">
        <v>3</v>
      </c>
      <c r="FM188" s="30">
        <v>2</v>
      </c>
      <c r="FN188" s="30">
        <v>1</v>
      </c>
      <c r="FO188" s="31">
        <v>6</v>
      </c>
      <c r="FP188" s="31">
        <v>3</v>
      </c>
      <c r="FQ188" s="48">
        <v>0.80265502616216045</v>
      </c>
      <c r="FR188" s="48">
        <v>0.40700966916054382</v>
      </c>
      <c r="FS188" s="48">
        <v>0.29045943471424446</v>
      </c>
      <c r="FT188" s="48">
        <v>0.29263741857597181</v>
      </c>
      <c r="FU188" s="48">
        <v>0.60907300857157864</v>
      </c>
      <c r="FV188" s="31">
        <v>1.9187182128999993</v>
      </c>
      <c r="FW188" s="30">
        <v>1.3773758107368421</v>
      </c>
      <c r="FX188" s="31">
        <v>26.927491131</v>
      </c>
      <c r="FY188" s="31">
        <v>19.973268996666668</v>
      </c>
      <c r="FZ188" s="31">
        <v>20.78830634571429</v>
      </c>
      <c r="GA188" s="31"/>
      <c r="GB188" s="31">
        <v>0.33281926340000001</v>
      </c>
      <c r="GC188" s="31">
        <v>32.893222321428574</v>
      </c>
      <c r="GD188" s="31">
        <v>9.781051123428572</v>
      </c>
      <c r="GE188" s="31">
        <v>42.67427344485715</v>
      </c>
      <c r="GF188" s="31">
        <v>8.8712586945247054</v>
      </c>
      <c r="GG188" s="31">
        <v>80.641219509999999</v>
      </c>
      <c r="GH188" s="21">
        <v>2.9</v>
      </c>
      <c r="GI188" s="44">
        <v>2.1471076781186627</v>
      </c>
    </row>
    <row r="189" spans="1:191" ht="14" customHeight="1" x14ac:dyDescent="0.15">
      <c r="A189" s="16" t="s">
        <v>724</v>
      </c>
      <c r="B189" s="21" t="s">
        <v>745</v>
      </c>
      <c r="C189" s="33">
        <v>1</v>
      </c>
      <c r="D189" s="20">
        <v>1</v>
      </c>
      <c r="E189" s="20">
        <v>1</v>
      </c>
      <c r="F189" s="20">
        <v>1</v>
      </c>
      <c r="G189" s="20">
        <v>1</v>
      </c>
      <c r="H189" s="31">
        <v>10</v>
      </c>
      <c r="I189" s="31">
        <v>10</v>
      </c>
      <c r="J189" s="31">
        <v>10</v>
      </c>
      <c r="K189" s="31">
        <v>10</v>
      </c>
      <c r="L189" s="31">
        <v>10</v>
      </c>
      <c r="M189" s="31">
        <v>10</v>
      </c>
      <c r="N189" s="31">
        <v>1.04</v>
      </c>
      <c r="O189" s="21">
        <v>95</v>
      </c>
      <c r="P189" s="55">
        <v>24605.514393000001</v>
      </c>
      <c r="Q189" s="57">
        <v>26008.134665000001</v>
      </c>
      <c r="R189" s="57">
        <v>33074.012007999998</v>
      </c>
      <c r="S189" s="57">
        <v>35444.137583000003</v>
      </c>
      <c r="T189" s="57">
        <v>33417.239450000001</v>
      </c>
      <c r="U189" s="57">
        <v>35784.085359999997</v>
      </c>
      <c r="V189" s="55">
        <v>30351.819694026319</v>
      </c>
      <c r="W189" s="50">
        <v>0.45725110725912138</v>
      </c>
      <c r="X189" s="31">
        <v>1.0356819146685692</v>
      </c>
      <c r="Y189" s="17">
        <v>24.325000000000003</v>
      </c>
      <c r="Z189" s="31">
        <v>27.351142599374999</v>
      </c>
      <c r="AA189" s="26">
        <v>33.700000000000003</v>
      </c>
      <c r="AB189" s="49">
        <v>0</v>
      </c>
      <c r="AC189" s="49">
        <v>1E-3</v>
      </c>
      <c r="AD189" s="48"/>
      <c r="AE189" s="49">
        <v>1E-3</v>
      </c>
      <c r="AF189" s="55">
        <v>9010.8055555555547</v>
      </c>
      <c r="AG189" s="55">
        <f t="shared" si="112"/>
        <v>9010805.5555555541</v>
      </c>
      <c r="AH189" s="50">
        <v>1.3229936314082864</v>
      </c>
      <c r="AI189" s="39">
        <v>0.20279341012317975</v>
      </c>
      <c r="AJ189" s="39">
        <v>0</v>
      </c>
      <c r="AK189" s="39">
        <v>0</v>
      </c>
      <c r="AL189" s="39">
        <v>6.759780337439325E-2</v>
      </c>
      <c r="AM189" s="40">
        <v>0</v>
      </c>
      <c r="AN189" s="40">
        <v>0</v>
      </c>
      <c r="AO189" s="41">
        <v>0</v>
      </c>
      <c r="AP189" s="39">
        <f>AVERAGE(AV189,AK189,AN189)</f>
        <v>0.19908444637837838</v>
      </c>
      <c r="AQ189" s="40">
        <v>0.20279341012317975</v>
      </c>
      <c r="AR189" s="40">
        <v>0</v>
      </c>
      <c r="AS189" s="41">
        <v>0</v>
      </c>
      <c r="AT189" s="39">
        <f>AVERAGE(AI189,AO189,AR189)</f>
        <v>6.759780337439325E-2</v>
      </c>
      <c r="AU189" s="39">
        <v>3</v>
      </c>
      <c r="AV189" s="48">
        <v>0.59725333913513512</v>
      </c>
      <c r="AW189" s="55">
        <f t="shared" si="103"/>
        <v>0</v>
      </c>
      <c r="AX189" s="48">
        <v>0.59725333913513512</v>
      </c>
      <c r="AY189" s="48">
        <v>3.270731728324324</v>
      </c>
      <c r="AZ189" s="48">
        <v>3.8679850674594594</v>
      </c>
      <c r="BA189" s="56">
        <v>0.39140507188421053</v>
      </c>
      <c r="BB189" s="31">
        <f t="shared" si="104"/>
        <v>0.23376798613727234</v>
      </c>
      <c r="BC189" s="31">
        <f t="shared" si="105"/>
        <v>1.2801809872387502</v>
      </c>
      <c r="BD189" s="31">
        <f t="shared" si="106"/>
        <v>1.5139489733760225</v>
      </c>
      <c r="BE189" s="31">
        <v>1.5139489733760225</v>
      </c>
      <c r="BF189" s="49">
        <v>1.2013803E-2</v>
      </c>
      <c r="BG189" s="49">
        <v>1.2013803E-2</v>
      </c>
      <c r="BH189" s="49">
        <v>2.47E-2</v>
      </c>
      <c r="BI189" s="49">
        <v>1.2013803E-2</v>
      </c>
      <c r="BJ189" s="49">
        <v>1.2013803E-2</v>
      </c>
      <c r="BK189" s="16">
        <v>0</v>
      </c>
      <c r="BM189" s="16"/>
      <c r="BN189" s="50">
        <v>0</v>
      </c>
      <c r="BO189" s="9">
        <v>0.82199999999999995</v>
      </c>
      <c r="BP189" s="9"/>
      <c r="BQ189" s="53">
        <v>0.228147448</v>
      </c>
      <c r="BR189" s="6">
        <v>4</v>
      </c>
      <c r="BS189" s="11">
        <v>13</v>
      </c>
      <c r="BT189" s="48">
        <v>51.229872458766287</v>
      </c>
      <c r="BU189" s="56">
        <v>1.052</v>
      </c>
      <c r="BV189" s="16">
        <v>9</v>
      </c>
      <c r="BW189" s="16">
        <v>8</v>
      </c>
      <c r="BX189" s="16">
        <v>9</v>
      </c>
      <c r="BY189" s="16">
        <v>7</v>
      </c>
      <c r="BZ189" s="16">
        <v>5</v>
      </c>
      <c r="CA189" s="16">
        <v>6</v>
      </c>
      <c r="CB189" s="16">
        <v>6</v>
      </c>
      <c r="CC189" s="16">
        <v>5</v>
      </c>
      <c r="CD189" s="16">
        <v>6</v>
      </c>
      <c r="CE189" s="16">
        <v>6</v>
      </c>
      <c r="CF189" s="16">
        <v>4</v>
      </c>
      <c r="CG189" s="16">
        <v>5</v>
      </c>
      <c r="CH189" s="16">
        <v>5</v>
      </c>
      <c r="CI189" s="16">
        <v>4</v>
      </c>
      <c r="CJ189" s="16">
        <v>5</v>
      </c>
      <c r="CK189" s="49">
        <v>0.8</v>
      </c>
      <c r="CL189" s="54">
        <v>0.86135311614678611</v>
      </c>
      <c r="CM189" s="56">
        <v>1.0660310534368447</v>
      </c>
      <c r="CN189" s="56">
        <v>1.0146672239577443</v>
      </c>
      <c r="CO189" s="6">
        <v>5</v>
      </c>
      <c r="CP189" s="14"/>
      <c r="CQ189" s="14"/>
      <c r="CR189" s="4"/>
      <c r="CS189" s="7"/>
      <c r="CT189" s="6"/>
      <c r="CU189" s="6">
        <v>100</v>
      </c>
      <c r="CV189" s="9"/>
      <c r="CW189" s="13">
        <v>62.9</v>
      </c>
      <c r="CX189" s="13">
        <v>74.53</v>
      </c>
      <c r="CY189" s="9">
        <v>0.843955454179525</v>
      </c>
      <c r="CZ189" s="34">
        <v>43</v>
      </c>
      <c r="DA189" s="9">
        <f>DB189/(100-DB189)</f>
        <v>0.37438152831225946</v>
      </c>
      <c r="DB189" s="13">
        <v>27.24</v>
      </c>
      <c r="DC189" s="13">
        <v>76.619860000000003</v>
      </c>
      <c r="DD189" s="13">
        <v>87.809830000000005</v>
      </c>
      <c r="DE189" s="9">
        <v>0.87256586193140329</v>
      </c>
      <c r="DF189" s="16">
        <v>0</v>
      </c>
      <c r="DG189" s="16">
        <v>0</v>
      </c>
      <c r="DH189" s="16">
        <v>0</v>
      </c>
      <c r="DI189" s="16">
        <v>0</v>
      </c>
      <c r="DJ189" s="16">
        <v>0</v>
      </c>
      <c r="DK189" s="16">
        <v>0</v>
      </c>
      <c r="DL189" s="16">
        <v>0</v>
      </c>
      <c r="DM189" s="16">
        <v>0</v>
      </c>
      <c r="DN189" s="16">
        <v>1</v>
      </c>
      <c r="DO189" s="16">
        <v>0</v>
      </c>
      <c r="DP189" s="16">
        <v>0</v>
      </c>
      <c r="DQ189" s="16">
        <v>0</v>
      </c>
      <c r="DR189" s="16">
        <v>0</v>
      </c>
      <c r="DS189" s="16">
        <v>0</v>
      </c>
      <c r="DT189" s="16">
        <v>0</v>
      </c>
      <c r="DU189" s="16">
        <v>0</v>
      </c>
      <c r="DV189" s="16">
        <v>0</v>
      </c>
      <c r="DW189" s="16">
        <v>0</v>
      </c>
      <c r="DX189" s="16">
        <v>0</v>
      </c>
      <c r="DY189" s="16">
        <v>0</v>
      </c>
      <c r="DZ189" s="3" t="s">
        <v>399</v>
      </c>
      <c r="EA189" s="3" t="s">
        <v>14</v>
      </c>
      <c r="EB189" s="50">
        <v>6.8109213390270265</v>
      </c>
      <c r="EC189" s="55">
        <v>6810921.3390270267</v>
      </c>
      <c r="ED189" s="55">
        <v>7437100</v>
      </c>
      <c r="EE189" s="57">
        <v>3798236.1912506004</v>
      </c>
      <c r="EF189" s="57">
        <v>3638863.8087493996</v>
      </c>
      <c r="EG189" s="55">
        <v>3898017.5159655171</v>
      </c>
      <c r="EH189" s="21">
        <v>1659700</v>
      </c>
      <c r="EI189" s="57">
        <v>824870.90000000014</v>
      </c>
      <c r="EJ189" s="57">
        <v>834829.1</v>
      </c>
      <c r="EK189" s="59">
        <v>22.3</v>
      </c>
      <c r="EL189" s="60">
        <v>0.49700000000000005</v>
      </c>
      <c r="EM189" s="56">
        <v>0.503</v>
      </c>
      <c r="EN189" s="30">
        <f t="shared" si="100"/>
        <v>11.083100000000002</v>
      </c>
      <c r="EO189" s="30">
        <f t="shared" si="101"/>
        <v>11.216900000000001</v>
      </c>
      <c r="EP189" s="57">
        <f t="shared" si="115"/>
        <v>2973365.2912506005</v>
      </c>
      <c r="EQ189" s="57">
        <f t="shared" si="116"/>
        <v>2804034.7087493995</v>
      </c>
      <c r="ER189" s="56">
        <f t="shared" si="117"/>
        <v>1.0603881906214785</v>
      </c>
      <c r="ES189" s="31">
        <v>79.3</v>
      </c>
      <c r="ET189" s="31">
        <v>4.3</v>
      </c>
      <c r="EU189" s="18">
        <v>4.3</v>
      </c>
      <c r="EV189" s="55">
        <v>0</v>
      </c>
      <c r="EW189" s="55">
        <v>0</v>
      </c>
      <c r="EX189" s="55">
        <v>0</v>
      </c>
      <c r="EY189" s="55">
        <v>0</v>
      </c>
      <c r="EZ189" s="31">
        <v>0</v>
      </c>
      <c r="FA189" s="31">
        <v>0</v>
      </c>
      <c r="FB189" s="31">
        <v>0</v>
      </c>
      <c r="FC189" s="31">
        <v>5.3</v>
      </c>
      <c r="FD189" s="31">
        <v>11.1</v>
      </c>
      <c r="FE189" s="61">
        <v>0.58600000000000008</v>
      </c>
      <c r="FF189" s="16">
        <v>0</v>
      </c>
      <c r="FG189" s="16">
        <v>0</v>
      </c>
      <c r="FH189" s="50">
        <v>0.1</v>
      </c>
      <c r="FI189" s="48">
        <f t="shared" si="111"/>
        <v>-2.3025850929940455</v>
      </c>
      <c r="FJ189" s="27">
        <v>1.2959288304747534</v>
      </c>
      <c r="FK189" s="27">
        <v>1.2517131979630509</v>
      </c>
      <c r="FL189" s="32">
        <v>2</v>
      </c>
      <c r="FM189" s="30">
        <v>2</v>
      </c>
      <c r="FN189" s="30">
        <v>1</v>
      </c>
      <c r="FO189" s="31">
        <v>4</v>
      </c>
      <c r="FP189" s="31">
        <v>2</v>
      </c>
      <c r="FQ189" s="48">
        <v>0.80265502616216045</v>
      </c>
      <c r="FR189" s="48">
        <v>0.51528125593611018</v>
      </c>
      <c r="FS189" s="48">
        <v>0.43869918455043538</v>
      </c>
      <c r="FT189" s="48">
        <v>0.41055601516447343</v>
      </c>
      <c r="FU189" s="48">
        <v>0.68378093595524603</v>
      </c>
      <c r="FV189" s="31">
        <v>1.1989112916315789</v>
      </c>
      <c r="FW189" s="30">
        <v>0.7536319874736841</v>
      </c>
      <c r="FX189" s="31">
        <v>11.537568833</v>
      </c>
      <c r="FY189" s="31">
        <v>10.218235227000001</v>
      </c>
      <c r="FZ189" s="31">
        <v>9.519522501666664</v>
      </c>
      <c r="GA189" s="31"/>
      <c r="GB189" s="31">
        <v>1.0344868975882351</v>
      </c>
      <c r="GC189" s="31">
        <v>25.050275105882353</v>
      </c>
      <c r="GD189" s="31">
        <v>14.675078156470589</v>
      </c>
      <c r="GE189" s="31">
        <v>39.72535326235294</v>
      </c>
      <c r="GF189" s="31">
        <v>3.7816639426762606</v>
      </c>
      <c r="GG189" s="31">
        <v>81.286341460000003</v>
      </c>
      <c r="GH189" s="21">
        <v>4.3</v>
      </c>
      <c r="GI189" s="44">
        <v>2.0586607007890452</v>
      </c>
    </row>
    <row r="190" spans="1:191" ht="14" customHeight="1" x14ac:dyDescent="0.15">
      <c r="A190" s="16" t="s">
        <v>668</v>
      </c>
      <c r="B190" s="21" t="s">
        <v>746</v>
      </c>
      <c r="C190" s="33">
        <v>6.6486486486486482</v>
      </c>
      <c r="D190" s="20">
        <v>6.6</v>
      </c>
      <c r="E190" s="20">
        <v>6.5</v>
      </c>
      <c r="F190" s="20">
        <v>6.5</v>
      </c>
      <c r="G190" s="20">
        <v>6.5</v>
      </c>
      <c r="H190" s="31">
        <v>-8.5</v>
      </c>
      <c r="I190" s="31">
        <v>-8.473684210526315</v>
      </c>
      <c r="J190" s="31">
        <v>-7</v>
      </c>
      <c r="K190" s="31">
        <v>-7</v>
      </c>
      <c r="L190" s="31">
        <v>-7</v>
      </c>
      <c r="M190" s="31">
        <v>-7</v>
      </c>
      <c r="N190" s="31">
        <v>3.7142857142857149</v>
      </c>
      <c r="O190" s="21">
        <v>11</v>
      </c>
      <c r="P190" s="55">
        <v>1297.1876729999999</v>
      </c>
      <c r="Q190" s="57">
        <v>1625.795235</v>
      </c>
      <c r="R190" s="57">
        <v>1816.5974991999999</v>
      </c>
      <c r="S190" s="57">
        <v>2595.8728399000001</v>
      </c>
      <c r="T190" s="57">
        <v>2945.0740609999998</v>
      </c>
      <c r="U190" s="57">
        <v>3954.1886930000001</v>
      </c>
      <c r="V190" s="55">
        <v>2152.3783869447375</v>
      </c>
      <c r="W190" s="50">
        <v>1.9836953887132505</v>
      </c>
      <c r="X190" s="31">
        <v>1.6997339341761886</v>
      </c>
      <c r="Y190" s="17">
        <v>26.4</v>
      </c>
      <c r="Z190" s="31">
        <v>7.5449703959375007</v>
      </c>
      <c r="AA190" s="26"/>
      <c r="AB190" s="49">
        <v>0</v>
      </c>
      <c r="AC190" s="49">
        <v>1E-3</v>
      </c>
      <c r="AD190" s="48">
        <v>4.268915643999998</v>
      </c>
      <c r="AE190" s="48">
        <v>4.268915643999998</v>
      </c>
      <c r="AF190" s="55">
        <v>20087.527777777777</v>
      </c>
      <c r="AG190" s="55">
        <f t="shared" si="112"/>
        <v>20087527.777777776</v>
      </c>
      <c r="AH190" s="50">
        <v>1.5524381208129834</v>
      </c>
      <c r="AI190" s="39">
        <v>2865.8862158395864</v>
      </c>
      <c r="AJ190" s="39">
        <v>3030.7547199901751</v>
      </c>
      <c r="AK190" s="39">
        <v>4657.4136907538723</v>
      </c>
      <c r="AL190" s="39">
        <v>3518.0182088612114</v>
      </c>
      <c r="AM190" s="40">
        <v>0</v>
      </c>
      <c r="AN190" s="40">
        <v>0</v>
      </c>
      <c r="AO190" s="41">
        <v>0</v>
      </c>
      <c r="AP190" s="39">
        <f>AVERAGE(AV190,AK190,AN190)</f>
        <v>1573.6642201504019</v>
      </c>
      <c r="AQ190" s="40">
        <v>2865.8862158395864</v>
      </c>
      <c r="AR190" s="40">
        <v>3030.7547199901751</v>
      </c>
      <c r="AS190" s="41">
        <v>4657.4136907538723</v>
      </c>
      <c r="AT190" s="39">
        <f>AVERAGE(AI190,AO190,AR190)</f>
        <v>1965.5469786099204</v>
      </c>
      <c r="AU190" s="39">
        <v>3</v>
      </c>
      <c r="AV190" s="48">
        <v>63.578969697333335</v>
      </c>
      <c r="AW190" s="55">
        <f t="shared" si="103"/>
        <v>0</v>
      </c>
      <c r="AX190" s="48">
        <v>63.578969697333335</v>
      </c>
      <c r="AY190" s="48">
        <v>1.4489240054000001</v>
      </c>
      <c r="AZ190" s="48">
        <v>65.027893702733337</v>
      </c>
      <c r="BA190" s="56">
        <v>0.25853650314473692</v>
      </c>
      <c r="BB190" s="31">
        <f t="shared" si="104"/>
        <v>16.437484499093753</v>
      </c>
      <c r="BC190" s="31">
        <f t="shared" si="105"/>
        <v>0.37459974567858195</v>
      </c>
      <c r="BD190" s="31">
        <f t="shared" si="106"/>
        <v>16.812084244772336</v>
      </c>
      <c r="BE190" s="31">
        <v>21.080999888772332</v>
      </c>
      <c r="BF190" s="49">
        <v>0.116742237</v>
      </c>
      <c r="BG190" s="49">
        <v>0.116742237</v>
      </c>
      <c r="BH190" s="49">
        <v>8.0799999999999997E-2</v>
      </c>
      <c r="BI190" s="49">
        <v>0.116742237</v>
      </c>
      <c r="BJ190" s="49">
        <v>0.116742237</v>
      </c>
      <c r="BK190" s="16">
        <v>0</v>
      </c>
      <c r="BL190" s="50">
        <v>0.1</v>
      </c>
      <c r="BM190" s="16"/>
      <c r="BN190" s="50">
        <v>0</v>
      </c>
      <c r="BO190" s="9"/>
      <c r="BP190" s="9">
        <v>0.63500000000000001</v>
      </c>
      <c r="BQ190" s="53">
        <v>0.68683140399999998</v>
      </c>
      <c r="BR190" s="6">
        <v>103</v>
      </c>
      <c r="BS190" s="11">
        <v>111</v>
      </c>
      <c r="BT190" s="48">
        <v>49.447758528089565</v>
      </c>
      <c r="BU190" s="56">
        <v>1.05</v>
      </c>
      <c r="BV190" s="16">
        <v>44</v>
      </c>
      <c r="BW190" s="16">
        <v>29</v>
      </c>
      <c r="BX190" s="16">
        <v>37</v>
      </c>
      <c r="BY190" s="16">
        <v>34</v>
      </c>
      <c r="BZ190" s="16">
        <v>22</v>
      </c>
      <c r="CA190" s="16">
        <v>28</v>
      </c>
      <c r="CB190" s="16">
        <v>27</v>
      </c>
      <c r="CC190" s="16">
        <v>17</v>
      </c>
      <c r="CD190" s="16">
        <v>22</v>
      </c>
      <c r="CE190" s="16">
        <v>22</v>
      </c>
      <c r="CF190" s="16">
        <v>14</v>
      </c>
      <c r="CG190" s="16">
        <v>18</v>
      </c>
      <c r="CH190" s="16">
        <v>20</v>
      </c>
      <c r="CI190" s="16">
        <v>13</v>
      </c>
      <c r="CJ190" s="16">
        <v>16</v>
      </c>
      <c r="CK190" s="49">
        <v>0.65</v>
      </c>
      <c r="CL190" s="54">
        <v>0.85620112988888886</v>
      </c>
      <c r="CM190" s="56">
        <v>1.0522206636437492</v>
      </c>
      <c r="CN190" s="56">
        <v>1.0119205007361747</v>
      </c>
      <c r="CO190" s="6">
        <v>130</v>
      </c>
      <c r="CP190" s="14">
        <v>130</v>
      </c>
      <c r="CQ190" s="14">
        <v>46</v>
      </c>
      <c r="CR190" s="4">
        <v>61.1</v>
      </c>
      <c r="CS190" s="7">
        <v>58.3</v>
      </c>
      <c r="CT190" s="6">
        <v>84</v>
      </c>
      <c r="CU190" s="6">
        <v>93</v>
      </c>
      <c r="CV190" s="9">
        <v>0.83734425120820588</v>
      </c>
      <c r="CW190" s="13">
        <v>24.7</v>
      </c>
      <c r="CX190" s="13">
        <v>24.1</v>
      </c>
      <c r="CY190" s="9">
        <v>1.0248962655601659</v>
      </c>
      <c r="CZ190" s="34">
        <v>6</v>
      </c>
      <c r="DA190" s="9">
        <v>0.14199999999999999</v>
      </c>
      <c r="DB190" s="13">
        <v>12.4</v>
      </c>
      <c r="DC190" s="13">
        <v>21.985900000000001</v>
      </c>
      <c r="DD190" s="13">
        <v>82.127859999999998</v>
      </c>
      <c r="DE190" s="9">
        <v>0.26770331042352741</v>
      </c>
      <c r="DF190" s="16">
        <v>1</v>
      </c>
      <c r="DG190" s="16">
        <v>0</v>
      </c>
      <c r="DH190" s="16">
        <v>0</v>
      </c>
      <c r="DI190" s="16">
        <v>0</v>
      </c>
      <c r="DJ190" s="16">
        <v>0</v>
      </c>
      <c r="DK190" s="16">
        <v>0</v>
      </c>
      <c r="DL190" s="16">
        <v>0</v>
      </c>
      <c r="DM190" s="16">
        <v>0</v>
      </c>
      <c r="DN190" s="16">
        <v>0</v>
      </c>
      <c r="DO190" s="16">
        <v>0</v>
      </c>
      <c r="DP190" s="16">
        <v>0</v>
      </c>
      <c r="DQ190" s="16">
        <v>0</v>
      </c>
      <c r="DR190" s="16">
        <v>0</v>
      </c>
      <c r="DS190" s="16">
        <v>0</v>
      </c>
      <c r="DT190" s="16">
        <v>0</v>
      </c>
      <c r="DU190" s="16">
        <v>0</v>
      </c>
      <c r="DV190" s="16">
        <v>0</v>
      </c>
      <c r="DW190" s="16">
        <v>0</v>
      </c>
      <c r="DX190" s="16">
        <v>1</v>
      </c>
      <c r="DY190" s="16">
        <v>0</v>
      </c>
      <c r="DZ190" s="3" t="s">
        <v>423</v>
      </c>
      <c r="EA190" s="3" t="s">
        <v>423</v>
      </c>
      <c r="EB190" s="50">
        <v>12.939341999189189</v>
      </c>
      <c r="EC190" s="55">
        <v>12939341.999189189</v>
      </c>
      <c r="ED190" s="55">
        <v>19121454</v>
      </c>
      <c r="EE190" s="57">
        <v>9467403.999928439</v>
      </c>
      <c r="EF190" s="57">
        <v>9654050.000071561</v>
      </c>
      <c r="EG190" s="55">
        <v>4067910.1408275859</v>
      </c>
      <c r="EH190" s="21">
        <v>1326400</v>
      </c>
      <c r="EI190" s="57">
        <v>648609.6</v>
      </c>
      <c r="EJ190" s="57">
        <v>677790.4</v>
      </c>
      <c r="EK190" s="59">
        <v>6.9</v>
      </c>
      <c r="EL190" s="60">
        <v>0.48899999999999999</v>
      </c>
      <c r="EM190" s="56">
        <v>0.51100000000000001</v>
      </c>
      <c r="EN190" s="30">
        <f t="shared" si="100"/>
        <v>3.3741000000000003</v>
      </c>
      <c r="EO190" s="30">
        <f t="shared" si="101"/>
        <v>3.5259</v>
      </c>
      <c r="EP190" s="57">
        <f t="shared" si="115"/>
        <v>8818794.3999284394</v>
      </c>
      <c r="EQ190" s="57">
        <f t="shared" si="116"/>
        <v>8976259.6000715606</v>
      </c>
      <c r="ER190" s="56">
        <f t="shared" si="117"/>
        <v>0.9824575928996232</v>
      </c>
      <c r="ES190" s="31">
        <v>10</v>
      </c>
      <c r="ET190" s="31">
        <v>90</v>
      </c>
      <c r="EU190" s="18">
        <v>92.2</v>
      </c>
      <c r="EV190" s="55">
        <v>1</v>
      </c>
      <c r="EW190" s="55">
        <v>1</v>
      </c>
      <c r="EX190" s="55">
        <v>1</v>
      </c>
      <c r="EY190" s="55">
        <v>1</v>
      </c>
      <c r="EZ190" s="31">
        <v>0</v>
      </c>
      <c r="FA190" s="31">
        <v>0</v>
      </c>
      <c r="FB190" s="31">
        <v>0</v>
      </c>
      <c r="FC190" s="31">
        <v>0</v>
      </c>
      <c r="FD190" s="31">
        <v>0</v>
      </c>
      <c r="FE190" s="61">
        <v>0.21</v>
      </c>
      <c r="FF190" s="16">
        <v>3</v>
      </c>
      <c r="FG190" s="16">
        <v>42000</v>
      </c>
      <c r="FH190" s="50">
        <v>3245.914668816376</v>
      </c>
      <c r="FI190" s="48">
        <f t="shared" si="111"/>
        <v>8.0851524596256024</v>
      </c>
      <c r="FJ190" s="27">
        <v>-0.48323119042035234</v>
      </c>
      <c r="FK190" s="27">
        <v>-0.56497296090896754</v>
      </c>
      <c r="FL190" s="31">
        <v>9</v>
      </c>
      <c r="FM190" s="30">
        <v>1.3333333333333333</v>
      </c>
      <c r="FN190" s="30">
        <v>0.55555555555555558</v>
      </c>
      <c r="FO190" s="31">
        <v>12</v>
      </c>
      <c r="FP190" s="31">
        <v>5</v>
      </c>
      <c r="FQ190" s="48">
        <v>-1.2805580639009873</v>
      </c>
      <c r="FR190" s="48">
        <v>-0.24261985149285403</v>
      </c>
      <c r="FS190" s="48">
        <v>-0.1542598147943284</v>
      </c>
      <c r="FT190" s="48">
        <v>5.6800225398968486E-2</v>
      </c>
      <c r="FU190" s="48">
        <v>-0.43712209313963379</v>
      </c>
      <c r="FV190" s="31">
        <v>5.8763910685500012</v>
      </c>
      <c r="FW190" s="30">
        <v>9.0760890886315782</v>
      </c>
      <c r="FX190" s="31">
        <v>12.877066159</v>
      </c>
      <c r="FY190" s="31"/>
      <c r="FZ190" s="31">
        <v>17.283921244999998</v>
      </c>
      <c r="GA190" s="31">
        <v>2.5426926492000002</v>
      </c>
      <c r="GB190" s="31">
        <v>10.800513801400001</v>
      </c>
      <c r="GC190" s="31">
        <v>28.134571603000001</v>
      </c>
      <c r="GD190" s="31">
        <v>27.974359495999995</v>
      </c>
      <c r="GE190" s="31">
        <v>56.108931098999996</v>
      </c>
      <c r="GF190" s="31">
        <v>9.6978234625624715</v>
      </c>
      <c r="GG190" s="31">
        <v>73.615878050000006</v>
      </c>
      <c r="GH190" s="21">
        <v>16</v>
      </c>
      <c r="GI190" s="44">
        <v>-0.92537736035224893</v>
      </c>
    </row>
    <row r="191" spans="1:191" ht="14" customHeight="1" x14ac:dyDescent="0.15">
      <c r="A191" s="16" t="s">
        <v>464</v>
      </c>
      <c r="B191" s="21" t="s">
        <v>747</v>
      </c>
      <c r="C191" s="33">
        <v>5.8421052631578947</v>
      </c>
      <c r="D191" s="20">
        <v>5.5</v>
      </c>
      <c r="E191" s="20">
        <v>5.5</v>
      </c>
      <c r="F191" s="20">
        <v>5.5</v>
      </c>
      <c r="G191" s="20">
        <v>5.5</v>
      </c>
      <c r="H191" s="31">
        <v>-3.3157894736842106</v>
      </c>
      <c r="I191" s="31">
        <v>-3.3157894736842106</v>
      </c>
      <c r="J191" s="31">
        <v>-3</v>
      </c>
      <c r="K191" s="31">
        <v>-3</v>
      </c>
      <c r="L191" s="31">
        <v>-3</v>
      </c>
      <c r="M191" s="31">
        <v>-3</v>
      </c>
      <c r="N191" s="31">
        <v>5.875</v>
      </c>
      <c r="O191" s="21">
        <v>0</v>
      </c>
      <c r="P191" s="55"/>
      <c r="Q191" s="57"/>
      <c r="R191" s="57"/>
      <c r="S191" s="57">
        <v>2627.5784364000001</v>
      </c>
      <c r="T191" s="57">
        <v>3063.5022789999998</v>
      </c>
      <c r="U191" s="57">
        <v>1480.26388</v>
      </c>
      <c r="V191" s="55">
        <v>2087.5410050733331</v>
      </c>
      <c r="W191" s="50">
        <v>-4.7332399117258612</v>
      </c>
      <c r="X191" s="31"/>
      <c r="Y191" s="17">
        <v>17.899999999999999</v>
      </c>
      <c r="Z191" s="31">
        <v>31.259645509999999</v>
      </c>
      <c r="AA191" s="26">
        <v>33.6</v>
      </c>
      <c r="AB191" s="49">
        <v>5.9380171000000002E-2</v>
      </c>
      <c r="AC191" s="49">
        <v>5.9380171000000002E-2</v>
      </c>
      <c r="AD191" s="48">
        <v>9.24196911429412</v>
      </c>
      <c r="AE191" s="48">
        <v>9.24196911429412</v>
      </c>
      <c r="AF191" s="55">
        <v>1491.3333333333333</v>
      </c>
      <c r="AG191" s="55">
        <f t="shared" si="112"/>
        <v>1491333.3333333333</v>
      </c>
      <c r="AH191" s="50">
        <v>0.29238711114559135</v>
      </c>
      <c r="AI191" s="39"/>
      <c r="AJ191" s="39">
        <v>15.940817853409172</v>
      </c>
      <c r="AK191" s="39">
        <v>26.941342616304166</v>
      </c>
      <c r="AL191" s="39">
        <v>21.44108023485667</v>
      </c>
      <c r="AM191" s="40"/>
      <c r="AN191" s="40">
        <v>0</v>
      </c>
      <c r="AO191" s="41">
        <v>0</v>
      </c>
      <c r="AP191" s="39">
        <f>AVERAGE(AK191,AN191)</f>
        <v>13.470671308152083</v>
      </c>
      <c r="AQ191" s="40"/>
      <c r="AR191" s="40">
        <v>15.940817853409172</v>
      </c>
      <c r="AS191" s="41">
        <v>26.941342616304166</v>
      </c>
      <c r="AT191" s="39">
        <f>AVERAGE(AO191,AR191)</f>
        <v>7.9704089267045859</v>
      </c>
      <c r="AU191" s="39">
        <v>2</v>
      </c>
      <c r="AV191" s="48">
        <v>13.78839172</v>
      </c>
      <c r="AW191" s="55">
        <f t="shared" si="103"/>
        <v>0</v>
      </c>
      <c r="AX191" s="48">
        <v>13.78839172</v>
      </c>
      <c r="AY191" s="48">
        <v>55.876278480000003</v>
      </c>
      <c r="AZ191" s="48">
        <v>69.664670200000003</v>
      </c>
      <c r="BA191" s="56">
        <v>0.45998504275000007</v>
      </c>
      <c r="BB191" s="31">
        <f t="shared" si="104"/>
        <v>6.3424539547779473</v>
      </c>
      <c r="BC191" s="31">
        <f t="shared" si="105"/>
        <v>25.702252345333712</v>
      </c>
      <c r="BD191" s="31">
        <f t="shared" si="106"/>
        <v>32.044706300111656</v>
      </c>
      <c r="BE191" s="31">
        <v>41.286675414405778</v>
      </c>
      <c r="BH191" s="49"/>
      <c r="BK191" s="16">
        <v>0</v>
      </c>
      <c r="BL191" s="50">
        <v>14.2</v>
      </c>
      <c r="BM191" s="16">
        <v>16</v>
      </c>
      <c r="BN191" s="50">
        <v>3.1369202805070149</v>
      </c>
      <c r="BO191" s="9"/>
      <c r="BP191" s="9">
        <v>0.50600000000000001</v>
      </c>
      <c r="BQ191" s="53">
        <v>0.56793547799999999</v>
      </c>
      <c r="BR191" s="6">
        <v>65</v>
      </c>
      <c r="BS191" s="11">
        <v>112</v>
      </c>
      <c r="BT191" s="48">
        <v>50.48086161043048</v>
      </c>
      <c r="BU191" s="56">
        <v>1.05</v>
      </c>
      <c r="BV191" s="16">
        <v>136</v>
      </c>
      <c r="BW191" s="16">
        <v>97</v>
      </c>
      <c r="BX191" s="16">
        <v>117</v>
      </c>
      <c r="BY191" s="16">
        <v>132</v>
      </c>
      <c r="BZ191" s="16">
        <v>95</v>
      </c>
      <c r="CA191" s="16">
        <v>114</v>
      </c>
      <c r="CB191" s="16">
        <v>109</v>
      </c>
      <c r="CC191" s="16">
        <v>78</v>
      </c>
      <c r="CD191" s="16">
        <v>94</v>
      </c>
      <c r="CE191" s="16">
        <v>86</v>
      </c>
      <c r="CF191" s="16">
        <v>62</v>
      </c>
      <c r="CG191" s="16">
        <v>74</v>
      </c>
      <c r="CH191" s="16">
        <v>74</v>
      </c>
      <c r="CI191" s="16">
        <v>53</v>
      </c>
      <c r="CJ191" s="16">
        <v>64</v>
      </c>
      <c r="CK191" s="49">
        <v>0.71621621621621623</v>
      </c>
      <c r="CL191" s="54">
        <v>0.92245164224419984</v>
      </c>
      <c r="CM191" s="56">
        <v>1.1092206337112893</v>
      </c>
      <c r="CN191" s="56">
        <v>1.0251753787475226</v>
      </c>
      <c r="CO191" s="6">
        <v>170</v>
      </c>
      <c r="CP191" s="14">
        <v>170</v>
      </c>
      <c r="CQ191" s="14">
        <v>64</v>
      </c>
      <c r="CR191" s="4">
        <v>28.4</v>
      </c>
      <c r="CS191" s="7">
        <v>37.9</v>
      </c>
      <c r="CT191" s="6">
        <v>89</v>
      </c>
      <c r="CU191" s="6">
        <v>83</v>
      </c>
      <c r="CV191" s="9">
        <v>0.99617574679127163</v>
      </c>
      <c r="CW191" s="13">
        <v>93.2</v>
      </c>
      <c r="CX191" s="13">
        <v>85.84</v>
      </c>
      <c r="CY191" s="9">
        <v>1.0857409133271203</v>
      </c>
      <c r="CZ191" s="34">
        <v>6</v>
      </c>
      <c r="DA191" s="9">
        <v>0.24399999999999999</v>
      </c>
      <c r="DB191" s="13">
        <v>19.59</v>
      </c>
      <c r="DC191" s="13">
        <v>59.098649999999999</v>
      </c>
      <c r="DD191" s="13">
        <v>79.809160000000006</v>
      </c>
      <c r="DE191" s="9">
        <v>0.740499586764226</v>
      </c>
      <c r="DF191" s="16">
        <v>0</v>
      </c>
      <c r="DG191" s="16">
        <v>0</v>
      </c>
      <c r="DH191" s="16">
        <v>0</v>
      </c>
      <c r="DI191" s="16">
        <v>0</v>
      </c>
      <c r="DJ191" s="16">
        <v>0</v>
      </c>
      <c r="DK191" s="16">
        <v>1</v>
      </c>
      <c r="DL191" s="16">
        <v>0</v>
      </c>
      <c r="DM191" s="16">
        <v>0</v>
      </c>
      <c r="DN191" s="16">
        <v>0</v>
      </c>
      <c r="DO191" s="16">
        <v>0</v>
      </c>
      <c r="DP191" s="16">
        <v>0</v>
      </c>
      <c r="DQ191" s="16">
        <v>0</v>
      </c>
      <c r="DR191" s="16">
        <v>0</v>
      </c>
      <c r="DS191" s="16">
        <v>1</v>
      </c>
      <c r="DT191" s="16">
        <v>0</v>
      </c>
      <c r="DU191" s="16">
        <v>1</v>
      </c>
      <c r="DV191" s="16">
        <v>0</v>
      </c>
      <c r="DW191" s="16">
        <v>0</v>
      </c>
      <c r="DX191" s="16">
        <v>0</v>
      </c>
      <c r="DY191" s="16">
        <v>0</v>
      </c>
      <c r="DZ191" s="3" t="s">
        <v>422</v>
      </c>
      <c r="EA191" s="3" t="s">
        <v>43</v>
      </c>
      <c r="EB191" s="50">
        <v>5.100544027027027</v>
      </c>
      <c r="EC191" s="55">
        <v>5100544.0270270268</v>
      </c>
      <c r="ED191" s="55">
        <v>6535538</v>
      </c>
      <c r="EE191" s="57">
        <v>3298233.0000178996</v>
      </c>
      <c r="EF191" s="57">
        <v>3237304.9999821009</v>
      </c>
      <c r="EG191" s="55">
        <v>2031829.3645862069</v>
      </c>
      <c r="EH191" s="21">
        <v>306400</v>
      </c>
      <c r="EI191" s="57">
        <v>174647.99999999997</v>
      </c>
      <c r="EJ191" s="57">
        <v>131752</v>
      </c>
      <c r="EK191" s="59">
        <v>4.7</v>
      </c>
      <c r="EL191" s="60">
        <v>0.56999999999999995</v>
      </c>
      <c r="EM191" s="56">
        <v>0.43</v>
      </c>
      <c r="EN191" s="30">
        <f t="shared" si="100"/>
        <v>2.6789999999999998</v>
      </c>
      <c r="EO191" s="30">
        <f t="shared" si="101"/>
        <v>2.0209999999999999</v>
      </c>
      <c r="EP191" s="57">
        <f t="shared" si="115"/>
        <v>3123585.0000178996</v>
      </c>
      <c r="EQ191" s="57">
        <f t="shared" si="116"/>
        <v>3105552.9999821009</v>
      </c>
      <c r="ER191" s="56">
        <f t="shared" si="117"/>
        <v>1.0058063733048197</v>
      </c>
      <c r="ES191" s="31">
        <v>0</v>
      </c>
      <c r="ET191" s="31">
        <v>90</v>
      </c>
      <c r="EU191" s="18">
        <v>84.1</v>
      </c>
      <c r="EV191" s="55">
        <v>1</v>
      </c>
      <c r="EW191" s="55">
        <v>0</v>
      </c>
      <c r="EX191" s="55">
        <v>1</v>
      </c>
      <c r="EY191" s="55">
        <v>1</v>
      </c>
      <c r="EZ191" s="31">
        <v>0</v>
      </c>
      <c r="FA191" s="31">
        <v>0</v>
      </c>
      <c r="FB191" s="31">
        <v>0</v>
      </c>
      <c r="FC191" s="31">
        <v>10</v>
      </c>
      <c r="FD191" s="31">
        <v>0</v>
      </c>
      <c r="FE191" s="61">
        <v>0.55000000000000004</v>
      </c>
      <c r="FF191" s="16">
        <v>1</v>
      </c>
      <c r="FG191" s="16">
        <v>25000</v>
      </c>
      <c r="FH191" s="50">
        <v>4901.4379382922107</v>
      </c>
      <c r="FI191" s="48">
        <f t="shared" si="111"/>
        <v>8.4972838978430243</v>
      </c>
      <c r="FJ191" s="27">
        <v>-1.8027240049092654</v>
      </c>
      <c r="FK191" s="27">
        <v>-1.4801609212078659</v>
      </c>
      <c r="FL191" s="31">
        <v>6</v>
      </c>
      <c r="FM191" s="30">
        <v>1.3333333333333333</v>
      </c>
      <c r="FN191" s="30">
        <v>1</v>
      </c>
      <c r="FO191" s="31">
        <v>8</v>
      </c>
      <c r="FP191" s="31">
        <v>6</v>
      </c>
      <c r="FQ191" s="48">
        <v>-1.3632091322950446</v>
      </c>
      <c r="FR191" s="48">
        <v>8.2194908833844893E-2</v>
      </c>
      <c r="FS191" s="48">
        <v>0.14221968487805348</v>
      </c>
      <c r="FT191" s="48">
        <v>-6.1118371189533172E-2</v>
      </c>
      <c r="FU191" s="48">
        <v>-0.5360147661961091</v>
      </c>
      <c r="FV191" s="31">
        <v>1.7024680961538461</v>
      </c>
      <c r="FW191" s="30">
        <v>0.50857001352941189</v>
      </c>
      <c r="FX191" s="31">
        <v>14.581501780950001</v>
      </c>
      <c r="FY191" s="31">
        <v>8.8588560145000006</v>
      </c>
      <c r="FZ191" s="31">
        <v>8.5558152728333337</v>
      </c>
      <c r="GA191" s="31">
        <v>15.69096892</v>
      </c>
      <c r="GB191" s="31">
        <v>12.790799051666667</v>
      </c>
      <c r="GC191" s="31">
        <v>56.609478445000001</v>
      </c>
      <c r="GD191" s="31">
        <v>3.9674202078333334</v>
      </c>
      <c r="GE191" s="31">
        <v>60.576898652833336</v>
      </c>
      <c r="GF191" s="31">
        <v>5.1828475467478841</v>
      </c>
      <c r="GG191" s="31">
        <v>65.710731710000005</v>
      </c>
      <c r="GH191" s="21">
        <v>61.5</v>
      </c>
      <c r="GI191" s="44">
        <v>-1.0061351384804174</v>
      </c>
    </row>
    <row r="192" spans="1:191" ht="14" customHeight="1" x14ac:dyDescent="0.15">
      <c r="A192" s="16" t="s">
        <v>499</v>
      </c>
      <c r="B192" s="21" t="s">
        <v>748</v>
      </c>
      <c r="C192" s="33">
        <v>5.1216216216216219</v>
      </c>
      <c r="D192" s="20">
        <v>3.5</v>
      </c>
      <c r="E192" s="20">
        <v>3.5</v>
      </c>
      <c r="F192" s="20">
        <v>3.5</v>
      </c>
      <c r="G192" s="20">
        <v>3.5</v>
      </c>
      <c r="H192" s="31">
        <v>-4.05</v>
      </c>
      <c r="I192" s="31">
        <v>-3.9473684210526314</v>
      </c>
      <c r="J192" s="31">
        <v>-1</v>
      </c>
      <c r="K192" s="31">
        <v>-1</v>
      </c>
      <c r="L192" s="31">
        <v>-1</v>
      </c>
      <c r="M192" s="31">
        <v>-1</v>
      </c>
      <c r="N192" s="31">
        <v>4.3454545454545448</v>
      </c>
      <c r="O192" s="21">
        <v>0</v>
      </c>
      <c r="P192" s="55">
        <v>609.38219677999996</v>
      </c>
      <c r="Q192" s="57">
        <v>651.61721394000006</v>
      </c>
      <c r="R192" s="57">
        <v>578.29635323000002</v>
      </c>
      <c r="S192" s="57">
        <v>859.44244455</v>
      </c>
      <c r="T192" s="57">
        <v>886.02009299999997</v>
      </c>
      <c r="U192" s="57">
        <v>1064.575296</v>
      </c>
      <c r="V192" s="55">
        <v>671.86920285131566</v>
      </c>
      <c r="W192" s="50">
        <v>1.2314647581783227</v>
      </c>
      <c r="X192" s="31">
        <v>0.99599441825090285</v>
      </c>
      <c r="Y192" s="17">
        <v>3.8</v>
      </c>
      <c r="Z192" s="31">
        <v>2.7670906784999998</v>
      </c>
      <c r="AA192" s="26">
        <v>34.6</v>
      </c>
      <c r="AB192" s="49">
        <v>0.109374293</v>
      </c>
      <c r="AC192" s="49">
        <v>0.109374293</v>
      </c>
      <c r="AD192" s="48">
        <v>17.056693755714285</v>
      </c>
      <c r="AE192" s="48">
        <v>17.056693755714285</v>
      </c>
      <c r="AF192" s="55">
        <v>9901.75</v>
      </c>
      <c r="AG192" s="55">
        <f t="shared" si="112"/>
        <v>9901750</v>
      </c>
      <c r="AH192" s="50">
        <v>0.37279202979915704</v>
      </c>
      <c r="AI192" s="39"/>
      <c r="AJ192" s="39"/>
      <c r="AK192" s="39"/>
      <c r="AL192" s="39"/>
      <c r="AM192" s="40"/>
      <c r="AN192" s="40"/>
      <c r="AO192" s="41"/>
      <c r="AP192" s="39"/>
      <c r="AQ192" s="40"/>
      <c r="AR192" s="40"/>
      <c r="AS192" s="41"/>
      <c r="AT192" s="39"/>
      <c r="AU192" s="39">
        <v>0</v>
      </c>
      <c r="AV192" s="48">
        <v>1.4021045816111111</v>
      </c>
      <c r="AW192" s="55">
        <f t="shared" si="103"/>
        <v>0</v>
      </c>
      <c r="AX192" s="48">
        <v>1.4021045816111111</v>
      </c>
      <c r="AY192" s="48">
        <v>6.5399127693684207</v>
      </c>
      <c r="AZ192" s="48">
        <v>7.9420173509795315</v>
      </c>
      <c r="BA192" s="56">
        <v>0.17511568025882351</v>
      </c>
      <c r="BB192" s="31">
        <f t="shared" si="104"/>
        <v>0.24553049760284285</v>
      </c>
      <c r="BC192" s="31">
        <f t="shared" si="105"/>
        <v>1.1452412734413173</v>
      </c>
      <c r="BD192" s="31">
        <f t="shared" si="106"/>
        <v>1.3907717710441603</v>
      </c>
      <c r="BE192" s="31">
        <v>18.447465526758446</v>
      </c>
      <c r="BF192" s="49">
        <v>4.3878470000000003E-3</v>
      </c>
      <c r="BG192" s="49">
        <v>4.3878470000000003E-3</v>
      </c>
      <c r="BH192" s="49">
        <v>0.1716</v>
      </c>
      <c r="BI192" s="49">
        <v>0.11376214</v>
      </c>
      <c r="BJ192" s="49">
        <v>0.11376214</v>
      </c>
      <c r="BK192" s="16">
        <v>0</v>
      </c>
      <c r="BL192" s="50">
        <v>5.7</v>
      </c>
      <c r="BM192" s="16">
        <v>6.6999999999999993</v>
      </c>
      <c r="BN192" s="50">
        <v>0.25224900645384418</v>
      </c>
      <c r="BO192" s="9">
        <v>0.53900000000000003</v>
      </c>
      <c r="BP192" s="9"/>
      <c r="BQ192" s="53"/>
      <c r="BR192" s="6"/>
      <c r="BS192" s="11">
        <v>148</v>
      </c>
      <c r="BT192" s="48">
        <v>50.59168533046445</v>
      </c>
      <c r="BU192" s="56">
        <v>1.03</v>
      </c>
      <c r="BV192" s="16">
        <v>156</v>
      </c>
      <c r="BW192" s="16">
        <v>159</v>
      </c>
      <c r="BX192" s="16">
        <v>157</v>
      </c>
      <c r="BY192" s="16">
        <v>162</v>
      </c>
      <c r="BZ192" s="16">
        <v>165</v>
      </c>
      <c r="CA192" s="16">
        <v>163</v>
      </c>
      <c r="CB192" s="16">
        <v>138</v>
      </c>
      <c r="CC192" s="16">
        <v>140</v>
      </c>
      <c r="CD192" s="16">
        <v>139</v>
      </c>
      <c r="CE192" s="16">
        <v>115</v>
      </c>
      <c r="CF192" s="16">
        <v>118</v>
      </c>
      <c r="CG192" s="16">
        <v>117</v>
      </c>
      <c r="CH192" s="16">
        <v>103</v>
      </c>
      <c r="CI192" s="16">
        <v>104</v>
      </c>
      <c r="CJ192" s="16">
        <v>103</v>
      </c>
      <c r="CK192" s="49">
        <v>1.0097087378640777</v>
      </c>
      <c r="CL192" s="54">
        <v>1.0020846765660461</v>
      </c>
      <c r="CM192" s="56">
        <v>1.0341390146471372</v>
      </c>
      <c r="CN192" s="56">
        <v>1.00853377502599</v>
      </c>
      <c r="CO192" s="6">
        <v>950</v>
      </c>
      <c r="CP192" s="14">
        <v>950</v>
      </c>
      <c r="CQ192" s="14">
        <v>790</v>
      </c>
      <c r="CR192" s="4">
        <v>130.4</v>
      </c>
      <c r="CS192" s="7">
        <v>26.4</v>
      </c>
      <c r="CT192" s="6">
        <v>76</v>
      </c>
      <c r="CU192" s="6">
        <v>46</v>
      </c>
      <c r="CV192" s="9">
        <v>0.82087580946855965</v>
      </c>
      <c r="CW192" s="13"/>
      <c r="CX192" s="13"/>
      <c r="CY192" s="9"/>
      <c r="CZ192" s="34">
        <v>21</v>
      </c>
      <c r="DA192" s="9">
        <v>0.44</v>
      </c>
      <c r="DB192" s="13">
        <v>30.41</v>
      </c>
      <c r="DC192" s="13">
        <v>88.799260000000004</v>
      </c>
      <c r="DD192" s="13">
        <v>91.149910000000006</v>
      </c>
      <c r="DE192" s="9">
        <v>0.97421116488211557</v>
      </c>
      <c r="DF192" s="16">
        <v>0</v>
      </c>
      <c r="DG192" s="16">
        <v>0</v>
      </c>
      <c r="DH192" s="16">
        <v>0</v>
      </c>
      <c r="DI192" s="16">
        <v>0</v>
      </c>
      <c r="DJ192" s="16">
        <v>0</v>
      </c>
      <c r="DK192" s="16">
        <v>0</v>
      </c>
      <c r="DL192" s="16">
        <v>0</v>
      </c>
      <c r="DM192" s="16">
        <v>0</v>
      </c>
      <c r="DN192" s="16">
        <v>0</v>
      </c>
      <c r="DO192" s="16">
        <v>0</v>
      </c>
      <c r="DP192" s="16">
        <v>0</v>
      </c>
      <c r="DQ192" s="16">
        <v>1</v>
      </c>
      <c r="DR192" s="16">
        <v>0</v>
      </c>
      <c r="DS192" s="16">
        <v>0</v>
      </c>
      <c r="DT192" s="16">
        <v>0</v>
      </c>
      <c r="DU192" s="16">
        <v>0</v>
      </c>
      <c r="DV192" s="16">
        <v>1</v>
      </c>
      <c r="DW192" s="16">
        <v>0</v>
      </c>
      <c r="DX192" s="16">
        <v>0</v>
      </c>
      <c r="DY192" s="16">
        <v>0</v>
      </c>
      <c r="DZ192" s="3" t="s">
        <v>400</v>
      </c>
      <c r="EA192" s="3" t="s">
        <v>400</v>
      </c>
      <c r="EB192" s="50">
        <v>26.561056054054056</v>
      </c>
      <c r="EC192" s="55">
        <v>26561056.054054055</v>
      </c>
      <c r="ED192" s="55">
        <v>39007359</v>
      </c>
      <c r="EE192" s="57">
        <v>19601181.998100471</v>
      </c>
      <c r="EF192" s="57">
        <v>19406177.001899526</v>
      </c>
      <c r="EG192" s="55">
        <v>14303235.621896552</v>
      </c>
      <c r="EH192" s="21">
        <v>797700</v>
      </c>
      <c r="EI192" s="57">
        <v>400445.4</v>
      </c>
      <c r="EJ192" s="57">
        <v>397254.6</v>
      </c>
      <c r="EK192" s="59">
        <v>2</v>
      </c>
      <c r="EL192" s="60">
        <v>0.502</v>
      </c>
      <c r="EM192" s="56">
        <v>0.498</v>
      </c>
      <c r="EN192" s="30">
        <f t="shared" si="100"/>
        <v>1.004</v>
      </c>
      <c r="EO192" s="30">
        <f t="shared" si="101"/>
        <v>0.996</v>
      </c>
      <c r="EP192" s="57">
        <f t="shared" si="115"/>
        <v>19200736.598100472</v>
      </c>
      <c r="EQ192" s="57">
        <f t="shared" si="116"/>
        <v>19008922.401899524</v>
      </c>
      <c r="ER192" s="56">
        <f t="shared" si="117"/>
        <v>1.0100907453955297</v>
      </c>
      <c r="ES192" s="31">
        <v>30</v>
      </c>
      <c r="ET192" s="31">
        <v>35</v>
      </c>
      <c r="EU192" s="18">
        <v>30.2</v>
      </c>
      <c r="EV192" s="55">
        <v>0</v>
      </c>
      <c r="EW192" s="55">
        <v>0</v>
      </c>
      <c r="EX192" s="55">
        <v>0</v>
      </c>
      <c r="EY192" s="55">
        <v>0</v>
      </c>
      <c r="EZ192" s="31">
        <v>0</v>
      </c>
      <c r="FA192" s="31">
        <v>0</v>
      </c>
      <c r="FB192" s="31">
        <v>0</v>
      </c>
      <c r="FC192" s="31">
        <v>35</v>
      </c>
      <c r="FD192" s="31">
        <v>0</v>
      </c>
      <c r="FE192" s="61">
        <v>0.91900000000000004</v>
      </c>
      <c r="FF192" s="16">
        <v>1</v>
      </c>
      <c r="FG192" s="16">
        <v>3000</v>
      </c>
      <c r="FH192" s="50">
        <v>112.94731632261681</v>
      </c>
      <c r="FI192" s="48">
        <f t="shared" si="111"/>
        <v>4.7269214827611519</v>
      </c>
      <c r="FJ192" s="27">
        <v>-0.3724778377057994</v>
      </c>
      <c r="FK192" s="27">
        <v>-0.26833480687944966</v>
      </c>
      <c r="FL192" s="31">
        <v>4</v>
      </c>
      <c r="FM192" s="30">
        <v>1.5</v>
      </c>
      <c r="FN192" s="30">
        <v>0.75</v>
      </c>
      <c r="FO192" s="31">
        <v>6</v>
      </c>
      <c r="FP192" s="31">
        <v>3</v>
      </c>
      <c r="FQ192" s="48">
        <v>-0.60708025460696058</v>
      </c>
      <c r="FR192" s="48">
        <v>0.29873808238497751</v>
      </c>
      <c r="FS192" s="48">
        <v>0.29045943471424446</v>
      </c>
      <c r="FT192" s="48">
        <v>0.29263741857597181</v>
      </c>
      <c r="FU192" s="48">
        <v>1.2839748377566963E-3</v>
      </c>
      <c r="FV192" s="31">
        <v>1.5402215718499996</v>
      </c>
      <c r="FW192" s="30">
        <v>0.22780345772222221</v>
      </c>
      <c r="FX192" s="31">
        <v>13.909044667000002</v>
      </c>
      <c r="FY192" s="31"/>
      <c r="FZ192" s="31"/>
      <c r="GA192" s="31"/>
      <c r="GB192" s="31"/>
      <c r="GC192" s="31"/>
      <c r="GD192" s="31"/>
      <c r="GE192" s="31"/>
      <c r="GF192" s="31"/>
      <c r="GG192" s="31">
        <v>53.594268290000002</v>
      </c>
      <c r="GH192" s="21">
        <v>76.8</v>
      </c>
      <c r="GI192" s="44">
        <v>-0.43921308900367589</v>
      </c>
    </row>
    <row r="193" spans="1:191" ht="14" customHeight="1" x14ac:dyDescent="0.15">
      <c r="A193" s="16" t="s">
        <v>431</v>
      </c>
      <c r="B193" s="21" t="s">
        <v>749</v>
      </c>
      <c r="C193" s="33">
        <v>3.6351351351351351</v>
      </c>
      <c r="D193" s="20">
        <v>4.5</v>
      </c>
      <c r="E193" s="20">
        <v>4.666666666666667</v>
      </c>
      <c r="F193" s="20">
        <v>4.5</v>
      </c>
      <c r="G193" s="20">
        <v>4.5</v>
      </c>
      <c r="H193" s="31">
        <v>3.4750000000000001</v>
      </c>
      <c r="I193" s="31">
        <v>3.7894736842105261</v>
      </c>
      <c r="J193" s="31">
        <v>2.2000000000000002</v>
      </c>
      <c r="K193" s="31">
        <v>2.3333333333333335</v>
      </c>
      <c r="L193" s="31">
        <v>4</v>
      </c>
      <c r="M193" s="31">
        <v>4</v>
      </c>
      <c r="N193" s="31">
        <v>4.8571428571428568</v>
      </c>
      <c r="O193" s="21">
        <v>9</v>
      </c>
      <c r="P193" s="55">
        <v>1920.6356284999999</v>
      </c>
      <c r="Q193" s="57">
        <v>2009.3770407</v>
      </c>
      <c r="R193" s="57">
        <v>5405.6665063999999</v>
      </c>
      <c r="S193" s="57">
        <v>8666.4137277999998</v>
      </c>
      <c r="T193" s="57">
        <v>3961.070725</v>
      </c>
      <c r="U193" s="57">
        <v>6750.9362369999999</v>
      </c>
      <c r="V193" s="55">
        <v>5088.7506240999992</v>
      </c>
      <c r="W193" s="50">
        <v>3.618371052838091</v>
      </c>
      <c r="X193" s="31">
        <v>4.5086544675874984</v>
      </c>
      <c r="Y193" s="17">
        <v>19.774999999999999</v>
      </c>
      <c r="Z193" s="31">
        <v>9.184515653624997</v>
      </c>
      <c r="AA193" s="26">
        <v>42.5</v>
      </c>
      <c r="AB193" s="49">
        <v>0</v>
      </c>
      <c r="AC193" s="49">
        <v>1E-3</v>
      </c>
      <c r="AD193" s="48">
        <v>0.62899219640540538</v>
      </c>
      <c r="AE193" s="48">
        <v>0.62899219640540538</v>
      </c>
      <c r="AF193" s="55">
        <v>27372.527777777777</v>
      </c>
      <c r="AG193" s="55">
        <f t="shared" si="112"/>
        <v>27372527.777777776</v>
      </c>
      <c r="AH193" s="50">
        <v>0.49604763906725102</v>
      </c>
      <c r="AI193" s="39">
        <v>134.11879693031321</v>
      </c>
      <c r="AJ193" s="39">
        <v>323.60264424433529</v>
      </c>
      <c r="AK193" s="39">
        <v>634.83822053127949</v>
      </c>
      <c r="AL193" s="39">
        <v>364.18655390197597</v>
      </c>
      <c r="AM193" s="40">
        <v>5.2392948011752436</v>
      </c>
      <c r="AN193" s="40">
        <v>2.4963288141948916</v>
      </c>
      <c r="AO193" s="41">
        <v>2.9202891250836416</v>
      </c>
      <c r="AP193" s="39">
        <f>AVERAGE(AV193,AK193,AN193)</f>
        <v>212.94323435832476</v>
      </c>
      <c r="AQ193" s="40">
        <v>139.35809173148846</v>
      </c>
      <c r="AR193" s="40">
        <v>326.09897305853019</v>
      </c>
      <c r="AS193" s="41">
        <v>637.75850965636312</v>
      </c>
      <c r="AT193" s="39">
        <f>AVERAGE(AI193,AO193,AR193)</f>
        <v>154.37935303797568</v>
      </c>
      <c r="AU193" s="39">
        <v>3</v>
      </c>
      <c r="AV193" s="48">
        <v>1.4951537295000001</v>
      </c>
      <c r="AW193" s="55">
        <f t="shared" si="103"/>
        <v>0</v>
      </c>
      <c r="AX193" s="48">
        <v>1.4951537295000001</v>
      </c>
      <c r="AY193" s="48">
        <v>3.9826067446666675</v>
      </c>
      <c r="AZ193" s="48">
        <v>5.4777604741666677</v>
      </c>
      <c r="BA193" s="56">
        <v>0.40702552681578952</v>
      </c>
      <c r="BB193" s="31">
        <f t="shared" si="104"/>
        <v>0.60856573442033002</v>
      </c>
      <c r="BC193" s="31">
        <f t="shared" si="105"/>
        <v>1.6210226083480668</v>
      </c>
      <c r="BD193" s="31">
        <f t="shared" si="106"/>
        <v>2.2295883427683969</v>
      </c>
      <c r="BE193" s="31">
        <v>2.8585805391738024</v>
      </c>
      <c r="BF193" s="49">
        <v>3.9150089999999999E-2</v>
      </c>
      <c r="BG193" s="49">
        <v>3.9150089999999999E-2</v>
      </c>
      <c r="BH193" s="49">
        <v>8.5599999999999996E-2</v>
      </c>
      <c r="BI193" s="49">
        <v>3.9150089999999999E-2</v>
      </c>
      <c r="BJ193" s="49">
        <v>3.9150089999999999E-2</v>
      </c>
      <c r="BK193" s="16">
        <v>1</v>
      </c>
      <c r="BL193" s="50">
        <v>1950.8</v>
      </c>
      <c r="BM193" s="16">
        <v>2874.9999999999991</v>
      </c>
      <c r="BN193" s="50">
        <v>52.101032608181221</v>
      </c>
      <c r="BO193" s="9">
        <v>0.51400000000000001</v>
      </c>
      <c r="BP193" s="9">
        <v>0.53600000000000003</v>
      </c>
      <c r="BQ193" s="53">
        <v>0.58615208600000002</v>
      </c>
      <c r="BR193" s="6">
        <v>69</v>
      </c>
      <c r="BS193" s="11">
        <v>92</v>
      </c>
      <c r="BT193" s="48">
        <v>50.245039011983835</v>
      </c>
      <c r="BU193" s="56">
        <v>1.05</v>
      </c>
      <c r="BV193" s="16">
        <v>36</v>
      </c>
      <c r="BW193" s="16">
        <v>27</v>
      </c>
      <c r="BX193" s="16">
        <v>32</v>
      </c>
      <c r="BY193" s="16">
        <v>27</v>
      </c>
      <c r="BZ193" s="16">
        <v>22</v>
      </c>
      <c r="CA193" s="16">
        <v>25</v>
      </c>
      <c r="CB193" s="16">
        <v>22</v>
      </c>
      <c r="CC193" s="16">
        <v>18</v>
      </c>
      <c r="CD193" s="16">
        <v>20</v>
      </c>
      <c r="CE193" s="16">
        <v>18</v>
      </c>
      <c r="CF193" s="16">
        <v>14</v>
      </c>
      <c r="CG193" s="16">
        <v>16</v>
      </c>
      <c r="CH193" s="16">
        <v>16</v>
      </c>
      <c r="CI193" s="16">
        <v>12</v>
      </c>
      <c r="CJ193" s="16">
        <v>14</v>
      </c>
      <c r="CK193" s="49">
        <v>0.75</v>
      </c>
      <c r="CL193" s="54">
        <v>0.89624062518028913</v>
      </c>
      <c r="CM193" s="56">
        <v>1.1241719515934012</v>
      </c>
      <c r="CN193" s="56">
        <v>1.0281040666444448</v>
      </c>
      <c r="CO193" s="6">
        <v>110</v>
      </c>
      <c r="CP193" s="14">
        <v>110</v>
      </c>
      <c r="CQ193" s="14">
        <v>48</v>
      </c>
      <c r="CR193" s="4">
        <v>37.299999999999997</v>
      </c>
      <c r="CS193" s="7">
        <v>81.099999999999994</v>
      </c>
      <c r="CT193" s="6">
        <v>98</v>
      </c>
      <c r="CU193" s="6">
        <v>99</v>
      </c>
      <c r="CV193" s="9">
        <v>0.95561065630642983</v>
      </c>
      <c r="CW193" s="13">
        <v>25.6</v>
      </c>
      <c r="CX193" s="13">
        <v>33.729999999999997</v>
      </c>
      <c r="CY193" s="9">
        <v>0.75896827749777662</v>
      </c>
      <c r="CZ193" s="34">
        <v>10</v>
      </c>
      <c r="DA193" s="9">
        <v>0.16</v>
      </c>
      <c r="DB193" s="13">
        <v>12.7</v>
      </c>
      <c r="DC193" s="13">
        <v>70.730620000000002</v>
      </c>
      <c r="DD193" s="13">
        <v>84.996399999999994</v>
      </c>
      <c r="DE193" s="9">
        <v>0.83216018560786109</v>
      </c>
      <c r="DF193" s="16">
        <v>0</v>
      </c>
      <c r="DG193" s="16">
        <v>0</v>
      </c>
      <c r="DH193" s="16">
        <v>0</v>
      </c>
      <c r="DI193" s="16">
        <v>1</v>
      </c>
      <c r="DJ193" s="16">
        <v>0</v>
      </c>
      <c r="DK193" s="16">
        <v>0</v>
      </c>
      <c r="DL193" s="16">
        <v>0</v>
      </c>
      <c r="DM193" s="16">
        <v>0</v>
      </c>
      <c r="DN193" s="16">
        <v>0</v>
      </c>
      <c r="DO193" s="16">
        <v>0</v>
      </c>
      <c r="DP193" s="16">
        <v>0</v>
      </c>
      <c r="DQ193" s="16">
        <v>0</v>
      </c>
      <c r="DR193" s="16">
        <v>1</v>
      </c>
      <c r="DS193" s="16">
        <v>0</v>
      </c>
      <c r="DT193" s="16">
        <v>0</v>
      </c>
      <c r="DU193" s="16">
        <v>0</v>
      </c>
      <c r="DV193" s="16">
        <v>0</v>
      </c>
      <c r="DW193" s="16">
        <v>0</v>
      </c>
      <c r="DX193" s="16">
        <v>0</v>
      </c>
      <c r="DY193" s="16">
        <v>0</v>
      </c>
      <c r="DZ193" s="3" t="s">
        <v>398</v>
      </c>
      <c r="EA193" s="3" t="s">
        <v>44</v>
      </c>
      <c r="EB193" s="50">
        <v>55.181247972972976</v>
      </c>
      <c r="EC193" s="55">
        <v>55181247.972972974</v>
      </c>
      <c r="ED193" s="55">
        <v>65945675</v>
      </c>
      <c r="EE193" s="57">
        <v>33484497.996806718</v>
      </c>
      <c r="EF193" s="57">
        <v>32461177.003193282</v>
      </c>
      <c r="EG193" s="55">
        <v>32140805.987241384</v>
      </c>
      <c r="EH193" s="21">
        <v>982000</v>
      </c>
      <c r="EI193" s="57">
        <v>475288</v>
      </c>
      <c r="EJ193" s="57">
        <v>506712</v>
      </c>
      <c r="EK193" s="59">
        <v>1.5</v>
      </c>
      <c r="EL193" s="60">
        <v>0.48399999999999999</v>
      </c>
      <c r="EM193" s="56">
        <v>0.51600000000000001</v>
      </c>
      <c r="EN193" s="30">
        <f t="shared" si="100"/>
        <v>0.72599999999999998</v>
      </c>
      <c r="EO193" s="30">
        <f t="shared" si="101"/>
        <v>0.77400000000000002</v>
      </c>
      <c r="EP193" s="57">
        <f t="shared" si="115"/>
        <v>33009209.996806718</v>
      </c>
      <c r="EQ193" s="57">
        <f t="shared" si="116"/>
        <v>31954465.003193282</v>
      </c>
      <c r="ER193" s="56">
        <f t="shared" si="117"/>
        <v>1.0330077500439463</v>
      </c>
      <c r="ES193" s="31">
        <v>0.70000000000000007</v>
      </c>
      <c r="ET193" s="31">
        <v>4.5999999999999996</v>
      </c>
      <c r="EU193" s="18">
        <v>5.8</v>
      </c>
      <c r="EV193" s="55">
        <v>0</v>
      </c>
      <c r="EW193" s="55">
        <v>0</v>
      </c>
      <c r="EX193" s="55">
        <v>0</v>
      </c>
      <c r="EY193" s="55">
        <v>0</v>
      </c>
      <c r="EZ193" s="31">
        <v>0</v>
      </c>
      <c r="FA193" s="31">
        <v>94.6</v>
      </c>
      <c r="FB193" s="31">
        <v>0</v>
      </c>
      <c r="FC193" s="31">
        <v>0.1</v>
      </c>
      <c r="FD193" s="31">
        <v>0</v>
      </c>
      <c r="FE193" s="61">
        <v>0.63400000000000001</v>
      </c>
      <c r="FF193" s="16">
        <v>3</v>
      </c>
      <c r="FG193" s="16">
        <v>7000</v>
      </c>
      <c r="FH193" s="50">
        <v>126.85468808948475</v>
      </c>
      <c r="FI193" s="48">
        <f t="shared" si="111"/>
        <v>4.8430422431036773</v>
      </c>
      <c r="FJ193" s="27">
        <v>0.20509698169655421</v>
      </c>
      <c r="FK193" s="27">
        <v>-0.31166569281665885</v>
      </c>
      <c r="FL193" s="31">
        <v>20</v>
      </c>
      <c r="FM193" s="30">
        <v>1.1499999999999999</v>
      </c>
      <c r="FN193" s="30">
        <v>0.55000000000000004</v>
      </c>
      <c r="FO193" s="31">
        <v>23</v>
      </c>
      <c r="FP193" s="31">
        <v>11</v>
      </c>
      <c r="FQ193" s="48">
        <v>-0.63036774013961439</v>
      </c>
      <c r="FR193" s="48">
        <v>-1.4336073060240835</v>
      </c>
      <c r="FS193" s="48">
        <v>-0.96957843889337869</v>
      </c>
      <c r="FT193" s="48">
        <v>-0.65071135413204151</v>
      </c>
      <c r="FU193" s="48">
        <v>-0.79918610640115539</v>
      </c>
      <c r="FV193" s="31">
        <v>1.8043761070499997</v>
      </c>
      <c r="FW193" s="30">
        <v>1.0796399771578946</v>
      </c>
      <c r="FX193" s="31">
        <v>10.90755970975</v>
      </c>
      <c r="FY193" s="31">
        <v>16.320403015</v>
      </c>
      <c r="FZ193" s="31">
        <v>16.320403015</v>
      </c>
      <c r="GA193" s="31">
        <v>0.27158803816666666</v>
      </c>
      <c r="GB193" s="31">
        <v>7.0943197041666677</v>
      </c>
      <c r="GC193" s="31">
        <v>39.455949671666666</v>
      </c>
      <c r="GD193" s="31">
        <v>34.350220703333335</v>
      </c>
      <c r="GE193" s="31">
        <v>73.806170374999994</v>
      </c>
      <c r="GF193" s="31">
        <v>12.045464455137536</v>
      </c>
      <c r="GG193" s="31">
        <v>68.434243899999998</v>
      </c>
      <c r="GH193" s="21">
        <v>14.1</v>
      </c>
      <c r="GI193" s="44">
        <v>-0.22507431138906667</v>
      </c>
    </row>
    <row r="194" spans="1:191" ht="14" customHeight="1" x14ac:dyDescent="0.15">
      <c r="A194" s="16" t="s">
        <v>403</v>
      </c>
      <c r="B194" s="21" t="s">
        <v>750</v>
      </c>
      <c r="C194" s="33">
        <v>3.5909090909090908</v>
      </c>
      <c r="D194" s="20"/>
      <c r="E194" s="20"/>
      <c r="F194" s="20"/>
      <c r="G194" s="20"/>
      <c r="H194" s="31">
        <v>6.5</v>
      </c>
      <c r="I194" s="31">
        <v>6.5</v>
      </c>
      <c r="J194" s="31">
        <v>6.8</v>
      </c>
      <c r="K194" s="31">
        <v>7</v>
      </c>
      <c r="L194" s="31">
        <v>7</v>
      </c>
      <c r="M194" s="31">
        <v>7</v>
      </c>
      <c r="N194" s="31">
        <v>1.75</v>
      </c>
      <c r="O194" s="21"/>
      <c r="P194" s="55"/>
      <c r="Q194" s="57"/>
      <c r="R194" s="57"/>
      <c r="S194" s="57">
        <v>840.53573673999995</v>
      </c>
      <c r="T194" s="57"/>
      <c r="U194" s="57">
        <v>713.48470659999998</v>
      </c>
      <c r="V194" s="55">
        <v>840.53573673999995</v>
      </c>
      <c r="W194" s="50">
        <v>0</v>
      </c>
      <c r="X194" s="31"/>
      <c r="Y194" s="17"/>
      <c r="Z194" s="31">
        <v>4.6928230503124997</v>
      </c>
      <c r="AA194" s="26">
        <v>31.9</v>
      </c>
      <c r="AB194" s="49">
        <v>0.58536598399999995</v>
      </c>
      <c r="AC194" s="49">
        <v>0.58536598399999995</v>
      </c>
      <c r="AD194" s="48">
        <v>42.373420153777779</v>
      </c>
      <c r="AE194" s="48">
        <v>42.373420153777779</v>
      </c>
      <c r="AG194" s="55">
        <f t="shared" si="112"/>
        <v>0</v>
      </c>
      <c r="AH194" s="50">
        <v>0</v>
      </c>
      <c r="AI194" s="39"/>
      <c r="AJ194" s="39"/>
      <c r="AK194" s="39"/>
      <c r="AL194" s="39"/>
      <c r="AM194" s="40"/>
      <c r="AN194" s="40"/>
      <c r="AO194" s="41"/>
      <c r="AP194" s="39"/>
      <c r="AQ194" s="40"/>
      <c r="AR194" s="40"/>
      <c r="AS194" s="41"/>
      <c r="AT194" s="39"/>
      <c r="AU194" s="39">
        <v>0</v>
      </c>
      <c r="AV194" s="48">
        <v>0</v>
      </c>
      <c r="AW194" s="55">
        <f t="shared" si="103"/>
        <v>1</v>
      </c>
      <c r="AX194" s="48">
        <v>0</v>
      </c>
      <c r="AY194" s="48">
        <v>7.1712999999999996E-5</v>
      </c>
      <c r="AZ194" s="48">
        <v>7.1712999999999996E-5</v>
      </c>
      <c r="BA194" s="56"/>
      <c r="BB194" s="31">
        <f t="shared" si="104"/>
        <v>0</v>
      </c>
      <c r="BC194" s="31">
        <f t="shared" si="105"/>
        <v>0</v>
      </c>
      <c r="BD194" s="31">
        <f t="shared" si="106"/>
        <v>0</v>
      </c>
      <c r="BE194" s="31">
        <v>42.373420153777779</v>
      </c>
      <c r="BF194" s="49">
        <v>0</v>
      </c>
      <c r="BG194" s="49">
        <v>9.9999999999999995E-7</v>
      </c>
      <c r="BH194" s="49"/>
      <c r="BI194" s="49">
        <v>0.58536598399999995</v>
      </c>
      <c r="BJ194" s="49">
        <v>0.58536598399999995</v>
      </c>
      <c r="BK194" s="16">
        <v>0</v>
      </c>
      <c r="BL194" s="50">
        <v>46.8</v>
      </c>
      <c r="BM194" s="16">
        <v>55.400000000000013</v>
      </c>
      <c r="BN194" s="50">
        <v>72.456521756804506</v>
      </c>
      <c r="BO194" s="9"/>
      <c r="BP194" s="9"/>
      <c r="BQ194" s="53"/>
      <c r="BR194" s="6"/>
      <c r="BS194" s="11">
        <v>120</v>
      </c>
      <c r="BT194" s="48">
        <v>48.993953040629101</v>
      </c>
      <c r="BU194" s="56">
        <v>1.05</v>
      </c>
      <c r="BV194" s="16">
        <v>208</v>
      </c>
      <c r="BW194" s="16">
        <v>158</v>
      </c>
      <c r="BX194" s="16">
        <v>184</v>
      </c>
      <c r="BY194" s="16">
        <v>173</v>
      </c>
      <c r="BZ194" s="16">
        <v>131</v>
      </c>
      <c r="CA194" s="16">
        <v>153</v>
      </c>
      <c r="CB194" s="16">
        <v>146</v>
      </c>
      <c r="CC194" s="16">
        <v>111</v>
      </c>
      <c r="CD194" s="16">
        <v>129</v>
      </c>
      <c r="CE194" s="16">
        <v>119</v>
      </c>
      <c r="CF194" s="16">
        <v>91</v>
      </c>
      <c r="CG194" s="16">
        <v>105</v>
      </c>
      <c r="CH194" s="16">
        <v>105</v>
      </c>
      <c r="CI194" s="16">
        <v>80</v>
      </c>
      <c r="CJ194" s="16">
        <v>93</v>
      </c>
      <c r="CK194" s="49">
        <v>0.76190476190476186</v>
      </c>
      <c r="CL194" s="54">
        <v>0.94156939573530363</v>
      </c>
      <c r="CM194" s="56">
        <v>1.0278571974619677</v>
      </c>
      <c r="CN194" s="56">
        <v>1.0067605574973102</v>
      </c>
      <c r="CO194" s="6">
        <v>380</v>
      </c>
      <c r="CP194" s="14">
        <v>380</v>
      </c>
      <c r="CQ194" s="14">
        <v>370</v>
      </c>
      <c r="CR194" s="4">
        <v>53.8</v>
      </c>
      <c r="CS194" s="7">
        <v>10</v>
      </c>
      <c r="CT194" s="6">
        <v>61</v>
      </c>
      <c r="CU194" s="6">
        <v>19</v>
      </c>
      <c r="CV194" s="9"/>
      <c r="CW194" s="13"/>
      <c r="CX194" s="13"/>
      <c r="CY194" s="9"/>
      <c r="CZ194" s="34">
        <v>25</v>
      </c>
      <c r="DA194" s="9">
        <v>0.41299999999999998</v>
      </c>
      <c r="DB194" s="13">
        <v>29.23</v>
      </c>
      <c r="DC194" s="13">
        <v>61.6098</v>
      </c>
      <c r="DD194" s="13">
        <v>84.776669999999996</v>
      </c>
      <c r="DE194" s="9">
        <v>0.72673059699089393</v>
      </c>
      <c r="DF194" s="16">
        <v>0</v>
      </c>
      <c r="DG194" s="16">
        <v>0</v>
      </c>
      <c r="DH194" s="16">
        <v>0</v>
      </c>
      <c r="DI194" s="16">
        <v>1</v>
      </c>
      <c r="DJ194" s="16">
        <v>0</v>
      </c>
      <c r="DK194" s="16">
        <v>0</v>
      </c>
      <c r="DL194" s="16">
        <v>0</v>
      </c>
      <c r="DM194" s="16">
        <v>0</v>
      </c>
      <c r="DN194" s="16">
        <v>0</v>
      </c>
      <c r="DO194" s="16">
        <v>0</v>
      </c>
      <c r="DP194" s="16">
        <v>0</v>
      </c>
      <c r="DQ194" s="16">
        <v>0</v>
      </c>
      <c r="DR194" s="16">
        <v>1</v>
      </c>
      <c r="DS194" s="16">
        <v>0</v>
      </c>
      <c r="DT194" s="16">
        <v>0</v>
      </c>
      <c r="DU194" s="16">
        <v>0</v>
      </c>
      <c r="DV194" s="16">
        <v>0</v>
      </c>
      <c r="DW194" s="16">
        <v>0</v>
      </c>
      <c r="DX194" s="16">
        <v>0</v>
      </c>
      <c r="DY194" s="16">
        <v>0</v>
      </c>
      <c r="DZ194" s="3" t="s">
        <v>398</v>
      </c>
      <c r="EA194" s="3" t="s">
        <v>38</v>
      </c>
      <c r="EB194" s="50">
        <v>0.76459645945945942</v>
      </c>
      <c r="EC194" s="55">
        <v>764596.45945945941</v>
      </c>
      <c r="ED194" s="55">
        <v>991601</v>
      </c>
      <c r="EE194" s="57">
        <v>486704.99996513978</v>
      </c>
      <c r="EF194" s="57">
        <v>504896.00003486022</v>
      </c>
      <c r="EG194" s="55">
        <v>316555.75437586207</v>
      </c>
      <c r="EH194" s="21">
        <v>11900</v>
      </c>
      <c r="EI194" s="57">
        <v>6259.4000000000005</v>
      </c>
      <c r="EJ194" s="57">
        <v>5640.5999999999995</v>
      </c>
      <c r="EK194" s="59">
        <v>1.2</v>
      </c>
      <c r="EL194" s="60">
        <v>0.52600000000000002</v>
      </c>
      <c r="EM194" s="56">
        <v>0.47399999999999998</v>
      </c>
      <c r="EN194" s="30">
        <f t="shared" si="100"/>
        <v>0.63119999999999998</v>
      </c>
      <c r="EO194" s="30">
        <f t="shared" si="101"/>
        <v>0.56879999999999997</v>
      </c>
      <c r="EP194" s="57">
        <f t="shared" si="115"/>
        <v>480445.59996513976</v>
      </c>
      <c r="EQ194" s="57">
        <f t="shared" si="116"/>
        <v>499255.40003486024</v>
      </c>
      <c r="ER194" s="56">
        <f t="shared" si="117"/>
        <v>0.96232429320062018</v>
      </c>
      <c r="ES194" s="31">
        <v>99</v>
      </c>
      <c r="ET194" s="31">
        <v>1</v>
      </c>
      <c r="EU194" s="18">
        <v>3.8</v>
      </c>
      <c r="EV194" s="55">
        <v>0</v>
      </c>
      <c r="EW194" s="55">
        <v>0</v>
      </c>
      <c r="EX194" s="55">
        <v>0</v>
      </c>
      <c r="EY194" s="55">
        <v>0</v>
      </c>
      <c r="EZ194" s="31">
        <v>0</v>
      </c>
      <c r="FA194" s="31">
        <v>0</v>
      </c>
      <c r="FB194" s="31">
        <v>0</v>
      </c>
      <c r="FC194" s="31">
        <v>0</v>
      </c>
      <c r="FD194" s="31">
        <v>0</v>
      </c>
      <c r="FE194" s="61"/>
      <c r="FF194" s="16">
        <v>0</v>
      </c>
      <c r="FG194" s="16">
        <v>0</v>
      </c>
      <c r="FH194" s="50">
        <v>0.1</v>
      </c>
      <c r="FI194" s="48">
        <f t="shared" si="111"/>
        <v>-2.3025850929940455</v>
      </c>
      <c r="FJ194" s="27">
        <v>-0.20967914973737731</v>
      </c>
      <c r="FK194" s="27">
        <v>-0.56235559297056947</v>
      </c>
      <c r="FL194" s="31">
        <v>0.1</v>
      </c>
      <c r="FM194" s="30">
        <v>0</v>
      </c>
      <c r="FN194" s="30">
        <v>0</v>
      </c>
      <c r="FO194" s="31">
        <v>0.1</v>
      </c>
      <c r="FP194" s="31">
        <v>0.1</v>
      </c>
      <c r="FQ194" s="48">
        <v>0.80265502616216045</v>
      </c>
      <c r="FR194" s="48">
        <v>0.72099727080968612</v>
      </c>
      <c r="FS194" s="48">
        <v>0.7277666967310078</v>
      </c>
      <c r="FT194" s="48">
        <v>0.63460134868262663</v>
      </c>
      <c r="FU194" s="48">
        <v>0.4647329498829823</v>
      </c>
      <c r="FV194" s="31">
        <v>4.5024818121666668</v>
      </c>
      <c r="FW194" s="30">
        <v>0.2023304098</v>
      </c>
      <c r="FX194" s="31">
        <v>25.096843745000001</v>
      </c>
      <c r="FY194" s="31"/>
      <c r="FZ194" s="31"/>
      <c r="GA194" s="31"/>
      <c r="GB194" s="31"/>
      <c r="GC194" s="31"/>
      <c r="GD194" s="31"/>
      <c r="GE194" s="31"/>
      <c r="GF194" s="31"/>
      <c r="GG194" s="31">
        <v>59.672707320000001</v>
      </c>
      <c r="GH194" s="21">
        <v>61.4</v>
      </c>
      <c r="GI194" s="44">
        <v>-0.8966045885981242</v>
      </c>
    </row>
    <row r="195" spans="1:191" ht="14" customHeight="1" x14ac:dyDescent="0.15">
      <c r="A195" s="16" t="s">
        <v>733</v>
      </c>
      <c r="B195" s="21" t="s">
        <v>751</v>
      </c>
      <c r="C195" s="33">
        <v>5.7972972972972974</v>
      </c>
      <c r="D195" s="20">
        <v>5.0999999999999996</v>
      </c>
      <c r="E195" s="20">
        <v>4.833333333333333</v>
      </c>
      <c r="F195" s="20">
        <v>4.75</v>
      </c>
      <c r="G195" s="20">
        <v>4.5</v>
      </c>
      <c r="H195" s="31">
        <v>-4.9749999999999996</v>
      </c>
      <c r="I195" s="31">
        <v>-4.8684210526315788</v>
      </c>
      <c r="J195" s="31">
        <v>-4</v>
      </c>
      <c r="K195" s="31">
        <v>-4</v>
      </c>
      <c r="L195" s="31">
        <v>-4</v>
      </c>
      <c r="M195" s="31">
        <v>-4</v>
      </c>
      <c r="N195" s="31">
        <v>2.9249999999999998</v>
      </c>
      <c r="O195" s="21">
        <v>0</v>
      </c>
      <c r="P195" s="55">
        <v>1326.5013140000001</v>
      </c>
      <c r="Q195" s="57">
        <v>1441.0999443999999</v>
      </c>
      <c r="R195" s="57">
        <v>1183.6099214000001</v>
      </c>
      <c r="S195" s="57">
        <v>888.78104975999997</v>
      </c>
      <c r="T195" s="57">
        <v>853.00438440000005</v>
      </c>
      <c r="U195" s="57">
        <v>772.02941569999996</v>
      </c>
      <c r="V195" s="55">
        <v>1158.6978352694734</v>
      </c>
      <c r="W195" s="50">
        <v>-0.66274101957458031</v>
      </c>
      <c r="X195" s="31">
        <v>-1.4369013800602393</v>
      </c>
      <c r="Y195" s="17"/>
      <c r="Z195" s="31">
        <v>8.5109807996249991</v>
      </c>
      <c r="AA195" s="26">
        <v>34.4</v>
      </c>
      <c r="AB195" s="49">
        <v>0.109760915</v>
      </c>
      <c r="AC195" s="49">
        <v>0.109760915</v>
      </c>
      <c r="AD195" s="48">
        <v>9.4426172133513511</v>
      </c>
      <c r="AE195" s="48">
        <v>9.4426172133513511</v>
      </c>
      <c r="AF195" s="55">
        <v>1191.9166666666667</v>
      </c>
      <c r="AG195" s="55">
        <f t="shared" si="112"/>
        <v>1191916.6666666667</v>
      </c>
      <c r="AH195" s="50">
        <v>0.29458269389009295</v>
      </c>
      <c r="AI195" s="39">
        <v>0</v>
      </c>
      <c r="AJ195" s="39">
        <v>0</v>
      </c>
      <c r="AK195" s="39">
        <v>0</v>
      </c>
      <c r="AL195" s="39">
        <v>0</v>
      </c>
      <c r="AM195" s="40">
        <v>0</v>
      </c>
      <c r="AN195" s="40">
        <v>11.418441057607925</v>
      </c>
      <c r="AO195" s="41">
        <v>4.606063361611441</v>
      </c>
      <c r="AP195" s="39">
        <f>AVERAGE(AV195,AK195,AN195)</f>
        <v>4.467458388169308</v>
      </c>
      <c r="AQ195" s="40">
        <v>0</v>
      </c>
      <c r="AR195" s="40">
        <v>11.418441057607925</v>
      </c>
      <c r="AS195" s="41">
        <v>4.606063361611441</v>
      </c>
      <c r="AT195" s="39">
        <f>AVERAGE(AI195,AO195,AR195)</f>
        <v>5.3415014730731221</v>
      </c>
      <c r="AU195" s="39">
        <v>3</v>
      </c>
      <c r="AV195" s="48">
        <v>1.9839341069</v>
      </c>
      <c r="AW195" s="55">
        <f t="shared" si="103"/>
        <v>0</v>
      </c>
      <c r="AX195" s="48">
        <v>1.9839341069</v>
      </c>
      <c r="AY195" s="48">
        <v>38.663213843633336</v>
      </c>
      <c r="AZ195" s="48">
        <v>40.647147950533338</v>
      </c>
      <c r="BA195" s="56">
        <v>0.39886686158611101</v>
      </c>
      <c r="BB195" s="31">
        <f t="shared" si="104"/>
        <v>0.79132557081284705</v>
      </c>
      <c r="BC195" s="31">
        <f t="shared" si="105"/>
        <v>15.421474764642708</v>
      </c>
      <c r="BD195" s="31">
        <f t="shared" si="106"/>
        <v>16.212800335455558</v>
      </c>
      <c r="BE195" s="31">
        <v>25.655417548806909</v>
      </c>
      <c r="BF195" s="49">
        <v>0</v>
      </c>
      <c r="BG195" s="49">
        <v>9.9999999999999995E-7</v>
      </c>
      <c r="BH195" s="49">
        <v>0.19070000000000001</v>
      </c>
      <c r="BI195" s="49">
        <v>0.109760915</v>
      </c>
      <c r="BJ195" s="49">
        <v>0.109760915</v>
      </c>
      <c r="BK195" s="16">
        <v>0</v>
      </c>
      <c r="BL195" s="50">
        <v>2.2999999999999998</v>
      </c>
      <c r="BM195" s="16">
        <v>3.3000000000000007</v>
      </c>
      <c r="BN195" s="50">
        <v>0.81559635587273172</v>
      </c>
      <c r="BO195" s="9"/>
      <c r="BP195" s="9">
        <v>0.71499999999999997</v>
      </c>
      <c r="BQ195" s="53">
        <v>0.73084514099999998</v>
      </c>
      <c r="BR195" s="6">
        <v>115</v>
      </c>
      <c r="BS195" s="11">
        <v>139</v>
      </c>
      <c r="BT195" s="48">
        <v>50.655462615631308</v>
      </c>
      <c r="BU195" s="56">
        <v>1.018</v>
      </c>
      <c r="BV195" s="16">
        <v>171</v>
      </c>
      <c r="BW195" s="16">
        <v>129</v>
      </c>
      <c r="BX195" s="16">
        <v>150</v>
      </c>
      <c r="BY195" s="16">
        <v>159</v>
      </c>
      <c r="BZ195" s="16">
        <v>120</v>
      </c>
      <c r="CA195" s="16">
        <v>140</v>
      </c>
      <c r="CB195" s="16">
        <v>138</v>
      </c>
      <c r="CC195" s="16">
        <v>105</v>
      </c>
      <c r="CD195" s="16">
        <v>122</v>
      </c>
      <c r="CE195" s="16">
        <v>121</v>
      </c>
      <c r="CF195" s="16">
        <v>91</v>
      </c>
      <c r="CG195" s="16">
        <v>106</v>
      </c>
      <c r="CH195" s="16">
        <v>111</v>
      </c>
      <c r="CI195" s="16">
        <v>84</v>
      </c>
      <c r="CJ195" s="16">
        <v>98</v>
      </c>
      <c r="CK195" s="49">
        <v>0.7567567567567568</v>
      </c>
      <c r="CL195" s="54">
        <v>0.94081927696496015</v>
      </c>
      <c r="CM195" s="56">
        <v>1.0655014446221893</v>
      </c>
      <c r="CN195" s="56">
        <v>1.0155732497382473</v>
      </c>
      <c r="CO195" s="6">
        <v>510</v>
      </c>
      <c r="CP195" s="14">
        <v>510</v>
      </c>
      <c r="CQ195" s="14">
        <v>350</v>
      </c>
      <c r="CR195" s="4">
        <v>64.8</v>
      </c>
      <c r="CS195" s="7">
        <v>16.8</v>
      </c>
      <c r="CT195" s="6">
        <v>84</v>
      </c>
      <c r="CU195" s="6">
        <v>62</v>
      </c>
      <c r="CV195" s="9">
        <v>0.63440031236218553</v>
      </c>
      <c r="CW195" s="13">
        <v>15.3</v>
      </c>
      <c r="CX195" s="13">
        <v>45.14</v>
      </c>
      <c r="CY195" s="9">
        <v>0.33894550287992914</v>
      </c>
      <c r="CZ195" s="34">
        <v>10</v>
      </c>
      <c r="DA195" s="9">
        <v>0.125</v>
      </c>
      <c r="DB195" s="13">
        <v>11.11</v>
      </c>
      <c r="DC195" s="13">
        <v>64.555430000000001</v>
      </c>
      <c r="DD195" s="13">
        <v>86.436160000000001</v>
      </c>
      <c r="DE195" s="9">
        <v>0.74685675532092122</v>
      </c>
      <c r="DF195" s="16">
        <v>0</v>
      </c>
      <c r="DG195" s="16">
        <v>0</v>
      </c>
      <c r="DH195" s="16">
        <v>0</v>
      </c>
      <c r="DI195" s="16">
        <v>0</v>
      </c>
      <c r="DJ195" s="16">
        <v>0</v>
      </c>
      <c r="DK195" s="16">
        <v>0</v>
      </c>
      <c r="DL195" s="16">
        <v>0</v>
      </c>
      <c r="DM195" s="16">
        <v>0</v>
      </c>
      <c r="DN195" s="16">
        <v>0</v>
      </c>
      <c r="DO195" s="16">
        <v>0</v>
      </c>
      <c r="DP195" s="16">
        <v>0</v>
      </c>
      <c r="DQ195" s="16">
        <v>1</v>
      </c>
      <c r="DR195" s="16">
        <v>0</v>
      </c>
      <c r="DS195" s="16">
        <v>0</v>
      </c>
      <c r="DT195" s="16">
        <v>0</v>
      </c>
      <c r="DU195" s="16">
        <v>0</v>
      </c>
      <c r="DV195" s="16">
        <v>0</v>
      </c>
      <c r="DW195" s="16">
        <v>0</v>
      </c>
      <c r="DX195" s="16">
        <v>0</v>
      </c>
      <c r="DY195" s="16">
        <v>0</v>
      </c>
      <c r="DZ195" s="3" t="s">
        <v>400</v>
      </c>
      <c r="EA195" s="3" t="s">
        <v>400</v>
      </c>
      <c r="EB195" s="50">
        <v>4.0461191081081083</v>
      </c>
      <c r="EC195" s="55">
        <v>4046119.1081081079</v>
      </c>
      <c r="ED195" s="55">
        <v>5992080</v>
      </c>
      <c r="EE195" s="57">
        <v>3028087.999925856</v>
      </c>
      <c r="EF195" s="57">
        <v>2963992.000074144</v>
      </c>
      <c r="EG195" s="55">
        <v>1824532.2278275862</v>
      </c>
      <c r="EH195" s="21">
        <v>182800</v>
      </c>
      <c r="EI195" s="57">
        <v>92131.199999999997</v>
      </c>
      <c r="EJ195" s="57">
        <v>90668.800000000003</v>
      </c>
      <c r="EK195" s="59">
        <v>3.1</v>
      </c>
      <c r="EL195" s="60">
        <v>0.504</v>
      </c>
      <c r="EM195" s="56">
        <v>0.496</v>
      </c>
      <c r="EN195" s="30">
        <f t="shared" si="100"/>
        <v>1.5624</v>
      </c>
      <c r="EO195" s="30">
        <f t="shared" si="101"/>
        <v>1.5376000000000001</v>
      </c>
      <c r="EP195" s="57">
        <f t="shared" si="115"/>
        <v>2935956.7999258558</v>
      </c>
      <c r="EQ195" s="57">
        <f t="shared" si="116"/>
        <v>2873323.2000741442</v>
      </c>
      <c r="ER195" s="56">
        <f t="shared" si="117"/>
        <v>1.0217983134824844</v>
      </c>
      <c r="ES195" s="31">
        <v>28.999999999999996</v>
      </c>
      <c r="ET195" s="31">
        <v>20</v>
      </c>
      <c r="EU195" s="18">
        <v>12.2</v>
      </c>
      <c r="EV195" s="55">
        <v>0</v>
      </c>
      <c r="EW195" s="55">
        <v>0</v>
      </c>
      <c r="EX195" s="55">
        <v>0</v>
      </c>
      <c r="EY195" s="55">
        <v>0</v>
      </c>
      <c r="EZ195" s="31">
        <v>0</v>
      </c>
      <c r="FA195" s="31">
        <v>0</v>
      </c>
      <c r="FB195" s="31">
        <v>0</v>
      </c>
      <c r="FC195" s="31">
        <v>51</v>
      </c>
      <c r="FD195" s="31">
        <v>0</v>
      </c>
      <c r="FE195" s="61">
        <v>0.70700000000000007</v>
      </c>
      <c r="FF195" s="16">
        <v>0</v>
      </c>
      <c r="FG195" s="16">
        <v>0</v>
      </c>
      <c r="FH195" s="50">
        <v>0.1</v>
      </c>
      <c r="FI195" s="48">
        <f t="shared" si="111"/>
        <v>-2.3025850929940455</v>
      </c>
      <c r="FJ195" s="27">
        <v>-0.35095704495923497</v>
      </c>
      <c r="FK195" s="27">
        <v>-0.48210808744542161</v>
      </c>
      <c r="FL195" s="32">
        <v>2</v>
      </c>
      <c r="FM195" s="30">
        <v>1</v>
      </c>
      <c r="FN195" s="30">
        <v>0</v>
      </c>
      <c r="FO195" s="31">
        <v>2</v>
      </c>
      <c r="FP195" s="31">
        <v>0.1</v>
      </c>
      <c r="FQ195" s="48">
        <v>0.80265502616216045</v>
      </c>
      <c r="FR195" s="48">
        <v>0.51528125593611018</v>
      </c>
      <c r="FS195" s="48">
        <v>0.58693893438662637</v>
      </c>
      <c r="FT195" s="48">
        <v>0.63460134868262663</v>
      </c>
      <c r="FU195" s="48">
        <v>0.41147369554442043</v>
      </c>
      <c r="FV195" s="31">
        <v>2.4610230509000002</v>
      </c>
      <c r="FW195" s="30">
        <v>0.4166778949473684</v>
      </c>
      <c r="FX195" s="31">
        <v>11.592584706444445</v>
      </c>
      <c r="FY195" s="31">
        <v>15.130926131999999</v>
      </c>
      <c r="FZ195" s="31">
        <v>15.130926131999999</v>
      </c>
      <c r="GA195" s="31">
        <v>0.20784286166666666</v>
      </c>
      <c r="GB195" s="31">
        <v>20.355048025999999</v>
      </c>
      <c r="GC195" s="31">
        <v>44.788660303999997</v>
      </c>
      <c r="GD195" s="31">
        <v>19.785580283999998</v>
      </c>
      <c r="GE195" s="31">
        <v>64.574240587999995</v>
      </c>
      <c r="GF195" s="31">
        <v>9.7706806436702411</v>
      </c>
      <c r="GG195" s="31">
        <v>61.301829269999999</v>
      </c>
      <c r="GH195" s="21">
        <v>69.900000000000006</v>
      </c>
      <c r="GI195" s="44">
        <v>-0.99648246355989956</v>
      </c>
    </row>
    <row r="196" spans="1:191" ht="14" customHeight="1" x14ac:dyDescent="0.15">
      <c r="A196" s="16" t="s">
        <v>666</v>
      </c>
      <c r="B196" s="21" t="s">
        <v>704</v>
      </c>
      <c r="C196" s="33">
        <v>3.8783783783783785</v>
      </c>
      <c r="D196" s="20">
        <v>4</v>
      </c>
      <c r="E196" s="20">
        <v>4</v>
      </c>
      <c r="F196" s="20">
        <v>4</v>
      </c>
      <c r="G196" s="20">
        <v>4</v>
      </c>
      <c r="H196" s="31"/>
      <c r="I196" s="31"/>
      <c r="J196" s="31"/>
      <c r="K196" s="31"/>
      <c r="L196" s="31"/>
      <c r="M196" s="31"/>
      <c r="N196" s="31">
        <v>2.5666666666666669</v>
      </c>
      <c r="O196" s="21">
        <v>4</v>
      </c>
      <c r="P196" s="55">
        <v>2743.6519001000001</v>
      </c>
      <c r="Q196" s="57">
        <v>2748.6736657000001</v>
      </c>
      <c r="R196" s="57">
        <v>5263.4142239000003</v>
      </c>
      <c r="S196" s="57">
        <v>5942.0212167999998</v>
      </c>
      <c r="T196" s="57">
        <v>2534.3740680000001</v>
      </c>
      <c r="U196" s="57">
        <v>4097.8830699999999</v>
      </c>
      <c r="V196" s="55">
        <v>4901.4929701894744</v>
      </c>
      <c r="W196" s="50">
        <v>3.2553563194442128</v>
      </c>
      <c r="X196" s="31">
        <v>2.1377153405237124</v>
      </c>
      <c r="Y196" s="17">
        <v>30.6</v>
      </c>
      <c r="Z196" s="31">
        <v>17.909080406250002</v>
      </c>
      <c r="AA196" s="26"/>
      <c r="AB196" s="49">
        <v>7.1306045999999998E-2</v>
      </c>
      <c r="AC196" s="49">
        <v>7.1306045999999998E-2</v>
      </c>
      <c r="AD196" s="48">
        <v>17.634872405178573</v>
      </c>
      <c r="AE196" s="48">
        <v>17.634872405178573</v>
      </c>
      <c r="AG196" s="55">
        <f t="shared" si="112"/>
        <v>0</v>
      </c>
      <c r="AH196" s="50">
        <v>0</v>
      </c>
      <c r="AI196" s="39">
        <v>0</v>
      </c>
      <c r="AJ196" s="39">
        <v>0</v>
      </c>
      <c r="AK196" s="39">
        <v>0</v>
      </c>
      <c r="AL196" s="39">
        <v>0</v>
      </c>
      <c r="AM196" s="40">
        <v>0</v>
      </c>
      <c r="AN196" s="40">
        <v>0</v>
      </c>
      <c r="AO196" s="41">
        <v>0</v>
      </c>
      <c r="AP196" s="39">
        <f>AVERAGE(AV196,AK196,AN196)</f>
        <v>8.456E-6</v>
      </c>
      <c r="AQ196" s="40">
        <v>0</v>
      </c>
      <c r="AR196" s="40">
        <v>0</v>
      </c>
      <c r="AS196" s="41">
        <v>0</v>
      </c>
      <c r="AT196" s="39">
        <f>AVERAGE(AI196,AO196,AR196)</f>
        <v>0</v>
      </c>
      <c r="AU196" s="39">
        <v>3</v>
      </c>
      <c r="AV196" s="48">
        <v>2.5368000000000002E-5</v>
      </c>
      <c r="AW196" s="55">
        <f t="shared" si="103"/>
        <v>1</v>
      </c>
      <c r="AX196" s="48">
        <v>0</v>
      </c>
      <c r="AY196" s="48">
        <v>0.2581985228571429</v>
      </c>
      <c r="AZ196" s="48">
        <v>0.2581985228571429</v>
      </c>
      <c r="BA196" s="56">
        <v>0.22770035182285717</v>
      </c>
      <c r="BB196" s="31">
        <f t="shared" si="104"/>
        <v>0</v>
      </c>
      <c r="BC196" s="31">
        <f t="shared" si="105"/>
        <v>5.8791894494713469E-2</v>
      </c>
      <c r="BD196" s="31">
        <f t="shared" si="106"/>
        <v>5.8791894494713469E-2</v>
      </c>
      <c r="BE196" s="31">
        <v>17.693664299673287</v>
      </c>
      <c r="BF196" s="49">
        <v>0</v>
      </c>
      <c r="BG196" s="49">
        <v>9.9999999999999995E-7</v>
      </c>
      <c r="BH196" s="49"/>
      <c r="BI196" s="49">
        <v>7.1306045999999998E-2</v>
      </c>
      <c r="BJ196" s="49">
        <v>7.1306045999999998E-2</v>
      </c>
      <c r="BK196" s="16">
        <v>0</v>
      </c>
      <c r="BL196" s="50">
        <v>3.8</v>
      </c>
      <c r="BM196" s="16">
        <v>4.0999999999999996</v>
      </c>
      <c r="BN196" s="50">
        <v>42.35841135574001</v>
      </c>
      <c r="BO196" s="9">
        <v>0.36299999999999999</v>
      </c>
      <c r="BP196" s="9"/>
      <c r="BQ196" s="53"/>
      <c r="BR196" s="6"/>
      <c r="BS196" s="11">
        <v>85</v>
      </c>
      <c r="BT196" s="48">
        <v>49.168941945468511</v>
      </c>
      <c r="BU196" s="56">
        <v>1.05</v>
      </c>
      <c r="BV196" s="16">
        <v>24</v>
      </c>
      <c r="BW196" s="16">
        <v>20</v>
      </c>
      <c r="BX196" s="16">
        <v>22</v>
      </c>
      <c r="BY196" s="16">
        <v>22</v>
      </c>
      <c r="BZ196" s="16">
        <v>20</v>
      </c>
      <c r="CA196" s="16">
        <v>21</v>
      </c>
      <c r="CB196" s="16">
        <v>22</v>
      </c>
      <c r="CC196" s="16">
        <v>19</v>
      </c>
      <c r="CD196" s="16">
        <v>20</v>
      </c>
      <c r="CE196" s="16">
        <v>21</v>
      </c>
      <c r="CF196" s="16">
        <v>18</v>
      </c>
      <c r="CG196" s="16">
        <v>20</v>
      </c>
      <c r="CH196" s="16">
        <v>20</v>
      </c>
      <c r="CI196" s="16">
        <v>18</v>
      </c>
      <c r="CJ196" s="16">
        <v>19</v>
      </c>
      <c r="CK196" s="49">
        <v>0.9</v>
      </c>
      <c r="CL196" s="54">
        <v>0.96482979584392847</v>
      </c>
      <c r="CM196" s="56">
        <v>1.0719403461638322</v>
      </c>
      <c r="CN196" s="56">
        <v>1.0164040699658814</v>
      </c>
      <c r="CO196" s="6"/>
      <c r="CP196" s="14"/>
      <c r="CQ196" s="14"/>
      <c r="CR196" s="4">
        <v>22.8</v>
      </c>
      <c r="CS196" s="7"/>
      <c r="CT196" s="6"/>
      <c r="CU196" s="6">
        <v>99</v>
      </c>
      <c r="CV196" s="9">
        <v>1.0012998912026103</v>
      </c>
      <c r="CW196" s="13">
        <v>84</v>
      </c>
      <c r="CX196" s="13">
        <v>87.85</v>
      </c>
      <c r="CY196" s="9">
        <v>0.95617529880478092</v>
      </c>
      <c r="CZ196" s="34"/>
      <c r="DA196" s="9">
        <v>3.2000000000000001E-2</v>
      </c>
      <c r="DB196" s="13">
        <v>3.13</v>
      </c>
      <c r="DC196" s="13">
        <v>56.039940000000001</v>
      </c>
      <c r="DD196" s="13">
        <v>76.726129999999998</v>
      </c>
      <c r="DE196" s="9">
        <v>0.73038924288244444</v>
      </c>
      <c r="DF196" s="16">
        <v>0</v>
      </c>
      <c r="DG196" s="16">
        <v>0</v>
      </c>
      <c r="DH196" s="16">
        <v>0</v>
      </c>
      <c r="DI196" s="16">
        <v>0</v>
      </c>
      <c r="DJ196" s="16">
        <v>0</v>
      </c>
      <c r="DK196" s="16">
        <v>0</v>
      </c>
      <c r="DL196" s="16">
        <v>0</v>
      </c>
      <c r="DM196" s="16">
        <v>1</v>
      </c>
      <c r="DN196" s="16">
        <v>0</v>
      </c>
      <c r="DO196" s="16">
        <v>0</v>
      </c>
      <c r="DP196" s="16">
        <v>0</v>
      </c>
      <c r="DQ196" s="16">
        <v>0</v>
      </c>
      <c r="DR196" s="16">
        <v>1</v>
      </c>
      <c r="DS196" s="16">
        <v>0</v>
      </c>
      <c r="DT196" s="16">
        <v>0</v>
      </c>
      <c r="DU196" s="16">
        <v>0</v>
      </c>
      <c r="DV196" s="16">
        <v>0</v>
      </c>
      <c r="DW196" s="16">
        <v>0</v>
      </c>
      <c r="DX196" s="16">
        <v>0</v>
      </c>
      <c r="DY196" s="16">
        <v>0</v>
      </c>
      <c r="DZ196" s="3" t="s">
        <v>398</v>
      </c>
      <c r="EA196" s="3" t="s">
        <v>45</v>
      </c>
      <c r="EB196" s="50">
        <v>9.6793054054054056E-2</v>
      </c>
      <c r="EC196" s="55">
        <v>96793.054054054053</v>
      </c>
      <c r="ED196" s="55">
        <v>101879</v>
      </c>
      <c r="EE196" s="57">
        <v>50230.000003987705</v>
      </c>
      <c r="EF196" s="57">
        <v>51648.999996012295</v>
      </c>
      <c r="EG196" s="55">
        <v>35284.434723448285</v>
      </c>
      <c r="EH196" s="21">
        <v>1200</v>
      </c>
      <c r="EI196" s="57">
        <v>584.40000000000009</v>
      </c>
      <c r="EJ196" s="57">
        <v>615.6</v>
      </c>
      <c r="EK196" s="59">
        <v>1.1000000000000001</v>
      </c>
      <c r="EL196" s="60">
        <v>0.48700000000000004</v>
      </c>
      <c r="EM196" s="56">
        <v>0.51300000000000001</v>
      </c>
      <c r="EN196" s="30">
        <f t="shared" si="100"/>
        <v>0.53570000000000007</v>
      </c>
      <c r="EO196" s="30">
        <f t="shared" si="101"/>
        <v>0.56430000000000002</v>
      </c>
      <c r="EP196" s="57">
        <f t="shared" si="115"/>
        <v>49645.600003987704</v>
      </c>
      <c r="EQ196" s="57">
        <f t="shared" si="116"/>
        <v>51033.399996012296</v>
      </c>
      <c r="ER196" s="56">
        <f t="shared" si="117"/>
        <v>0.97280604482293886</v>
      </c>
      <c r="ES196" s="31"/>
      <c r="ET196" s="31"/>
      <c r="EU196" s="18">
        <v>0.05</v>
      </c>
      <c r="EV196" s="55">
        <v>0</v>
      </c>
      <c r="EW196" s="55">
        <v>0</v>
      </c>
      <c r="EX196" s="55">
        <v>0</v>
      </c>
      <c r="EY196" s="55">
        <v>0</v>
      </c>
      <c r="EZ196" s="31"/>
      <c r="FA196" s="31"/>
      <c r="FB196" s="31"/>
      <c r="FC196" s="31"/>
      <c r="FD196" s="31"/>
      <c r="FE196" s="61"/>
      <c r="FF196" s="16">
        <v>0</v>
      </c>
      <c r="FG196" s="16">
        <v>0</v>
      </c>
      <c r="FH196" s="50">
        <v>0.1</v>
      </c>
      <c r="FI196" s="48">
        <f t="shared" si="111"/>
        <v>-2.3025850929940455</v>
      </c>
      <c r="FJ196" s="27">
        <v>0.74480655894904957</v>
      </c>
      <c r="FK196" s="27">
        <v>0.53713557858247285</v>
      </c>
      <c r="FL196" s="33">
        <v>1</v>
      </c>
      <c r="FM196" s="30">
        <v>2</v>
      </c>
      <c r="FN196" s="30">
        <v>1</v>
      </c>
      <c r="FO196" s="31">
        <v>2</v>
      </c>
      <c r="FP196" s="31">
        <v>1</v>
      </c>
      <c r="FQ196" s="48">
        <v>0.80265502616216045</v>
      </c>
      <c r="FR196" s="48">
        <v>0.62355284271167644</v>
      </c>
      <c r="FS196" s="48">
        <v>0.58693893438662637</v>
      </c>
      <c r="FT196" s="48">
        <v>0.52847461175297517</v>
      </c>
      <c r="FU196" s="48">
        <v>0.61575139871918227</v>
      </c>
      <c r="FV196" s="31"/>
      <c r="FW196" s="30"/>
      <c r="FX196" s="31">
        <v>17.945332377499994</v>
      </c>
      <c r="FY196" s="31"/>
      <c r="FZ196" s="31"/>
      <c r="GA196" s="31"/>
      <c r="GB196" s="31"/>
      <c r="GC196" s="31"/>
      <c r="GD196" s="31"/>
      <c r="GE196" s="31"/>
      <c r="GF196" s="31"/>
      <c r="GG196" s="31">
        <v>71.459658540000007</v>
      </c>
      <c r="GH196" s="21">
        <v>17.100000000000001</v>
      </c>
      <c r="GI196" s="44">
        <v>-0.99269317590853223</v>
      </c>
    </row>
    <row r="197" spans="1:191" ht="14" customHeight="1" x14ac:dyDescent="0.15">
      <c r="A197" s="16" t="s">
        <v>462</v>
      </c>
      <c r="B197" s="21" t="s">
        <v>946</v>
      </c>
      <c r="C197" s="33">
        <v>1.7972972972972974</v>
      </c>
      <c r="D197" s="20">
        <v>2.1</v>
      </c>
      <c r="E197" s="20">
        <v>2</v>
      </c>
      <c r="F197" s="20">
        <v>2</v>
      </c>
      <c r="G197" s="20">
        <v>2</v>
      </c>
      <c r="H197" s="31">
        <v>8.9749999999999996</v>
      </c>
      <c r="I197" s="31">
        <v>9.026315789473685</v>
      </c>
      <c r="J197" s="31">
        <v>10</v>
      </c>
      <c r="K197" s="31">
        <v>10</v>
      </c>
      <c r="L197" s="31">
        <v>10</v>
      </c>
      <c r="M197" s="31">
        <v>10</v>
      </c>
      <c r="N197" s="31">
        <v>1.9571428571428571</v>
      </c>
      <c r="O197" s="21">
        <v>34</v>
      </c>
      <c r="P197" s="55">
        <v>9995.8995235999992</v>
      </c>
      <c r="Q197" s="57">
        <v>10451.677341000001</v>
      </c>
      <c r="R197" s="57">
        <v>9432.8581018000004</v>
      </c>
      <c r="S197" s="57">
        <v>21403.016764</v>
      </c>
      <c r="T197" s="57">
        <v>10832.006579999999</v>
      </c>
      <c r="U197" s="57">
        <v>20013.899730000001</v>
      </c>
      <c r="V197" s="55">
        <v>12700.263711165788</v>
      </c>
      <c r="W197" s="50">
        <v>4.1777212617447841</v>
      </c>
      <c r="X197" s="31">
        <v>2.6271110359708798</v>
      </c>
      <c r="Y197" s="17">
        <v>29.149999999999995</v>
      </c>
      <c r="Z197" s="31">
        <v>22.183293165624999</v>
      </c>
      <c r="AA197" s="26">
        <v>40.299999999999997</v>
      </c>
      <c r="AB197" s="49">
        <v>0</v>
      </c>
      <c r="AC197" s="49">
        <v>1E-3</v>
      </c>
      <c r="AD197" s="48">
        <v>0.18618784410810807</v>
      </c>
      <c r="AE197" s="48">
        <v>0.18618784410810807</v>
      </c>
      <c r="AF197" s="55">
        <v>15707.583333333334</v>
      </c>
      <c r="AG197" s="55">
        <f t="shared" si="112"/>
        <v>15707583.333333334</v>
      </c>
      <c r="AH197" s="50">
        <v>13.162198130025198</v>
      </c>
      <c r="AI197" s="39">
        <v>13369.393830947429</v>
      </c>
      <c r="AJ197" s="39">
        <v>20019.761894082563</v>
      </c>
      <c r="AK197" s="39">
        <v>44486.272316563947</v>
      </c>
      <c r="AL197" s="39">
        <v>25958.476013864649</v>
      </c>
      <c r="AM197" s="40">
        <v>0</v>
      </c>
      <c r="AN197" s="40">
        <v>0</v>
      </c>
      <c r="AO197" s="41">
        <v>0</v>
      </c>
      <c r="AP197" s="39">
        <f>AVERAGE(AV197,AK197,AN197)</f>
        <v>14852.237371672307</v>
      </c>
      <c r="AQ197" s="40">
        <v>13369.393830947429</v>
      </c>
      <c r="AR197" s="40">
        <v>20019.761894082563</v>
      </c>
      <c r="AS197" s="41">
        <v>44486.272316563947</v>
      </c>
      <c r="AT197" s="39">
        <f>AVERAGE(AI197,AO197,AR197)</f>
        <v>11129.718575009998</v>
      </c>
      <c r="AU197" s="39">
        <v>3</v>
      </c>
      <c r="AV197" s="48">
        <v>70.439798452972951</v>
      </c>
      <c r="AW197" s="55">
        <f t="shared" si="103"/>
        <v>0</v>
      </c>
      <c r="AX197" s="48">
        <v>70.439798452972951</v>
      </c>
      <c r="AY197" s="48">
        <v>0.41006314513513514</v>
      </c>
      <c r="AZ197" s="48">
        <v>70.849861598108092</v>
      </c>
      <c r="BA197" s="56">
        <v>0.48149537852972962</v>
      </c>
      <c r="BB197" s="31">
        <f t="shared" si="104"/>
        <v>33.916437419672071</v>
      </c>
      <c r="BC197" s="31">
        <f t="shared" si="105"/>
        <v>0.19744350928793336</v>
      </c>
      <c r="BD197" s="31">
        <f t="shared" si="106"/>
        <v>34.113880928960008</v>
      </c>
      <c r="BE197" s="31">
        <v>34.300068773068112</v>
      </c>
      <c r="BF197" s="49">
        <v>0.50274017100000001</v>
      </c>
      <c r="BG197" s="49">
        <v>0.50274017100000001</v>
      </c>
      <c r="BH197" s="49">
        <v>8.3099999999999993E-2</v>
      </c>
      <c r="BI197" s="49">
        <v>0.50274017100000001</v>
      </c>
      <c r="BJ197" s="49">
        <v>0.50274017100000001</v>
      </c>
      <c r="BK197" s="16">
        <v>0</v>
      </c>
      <c r="BL197" s="50">
        <v>8</v>
      </c>
      <c r="BM197" s="16">
        <v>10.5</v>
      </c>
      <c r="BN197" s="50">
        <v>8.7984941688631011</v>
      </c>
      <c r="BO197" s="9">
        <v>0.80100000000000005</v>
      </c>
      <c r="BP197" s="9">
        <v>0.48599999999999999</v>
      </c>
      <c r="BQ197" s="53">
        <v>0.47266893700000001</v>
      </c>
      <c r="BR197" s="6">
        <v>48</v>
      </c>
      <c r="BS197" s="11">
        <v>59</v>
      </c>
      <c r="BT197" s="48">
        <v>50.617900531563365</v>
      </c>
      <c r="BU197" s="56">
        <v>1.038</v>
      </c>
      <c r="BV197" s="16">
        <v>38</v>
      </c>
      <c r="BW197" s="16">
        <v>31</v>
      </c>
      <c r="BX197" s="16">
        <v>34</v>
      </c>
      <c r="BY197" s="16">
        <v>35</v>
      </c>
      <c r="BZ197" s="16">
        <v>33</v>
      </c>
      <c r="CA197" s="16">
        <v>34</v>
      </c>
      <c r="CB197" s="16">
        <v>40</v>
      </c>
      <c r="CC197" s="16">
        <v>29</v>
      </c>
      <c r="CD197" s="16">
        <v>34</v>
      </c>
      <c r="CE197" s="16">
        <v>39</v>
      </c>
      <c r="CF197" s="16">
        <v>31</v>
      </c>
      <c r="CG197" s="16">
        <v>35</v>
      </c>
      <c r="CH197" s="16">
        <v>36</v>
      </c>
      <c r="CI197" s="16">
        <v>34</v>
      </c>
      <c r="CJ197" s="16">
        <v>35</v>
      </c>
      <c r="CK197" s="49">
        <v>0.94444444444444442</v>
      </c>
      <c r="CL197" s="54">
        <v>0.98404964091955549</v>
      </c>
      <c r="CM197" s="56">
        <v>1.1120411413200246</v>
      </c>
      <c r="CN197" s="56">
        <v>1.0254337706735224</v>
      </c>
      <c r="CO197" s="6">
        <v>45</v>
      </c>
      <c r="CP197" s="14">
        <v>45</v>
      </c>
      <c r="CQ197" s="14">
        <v>55</v>
      </c>
      <c r="CR197" s="4">
        <v>34.6</v>
      </c>
      <c r="CS197" s="7">
        <v>42.5</v>
      </c>
      <c r="CT197" s="6">
        <v>96</v>
      </c>
      <c r="CU197" s="6">
        <v>98</v>
      </c>
      <c r="CV197" s="9">
        <v>0.98939929328621912</v>
      </c>
      <c r="CW197" s="13">
        <v>67.599999999999994</v>
      </c>
      <c r="CX197" s="13">
        <v>66.56</v>
      </c>
      <c r="CY197" s="9">
        <v>1.0156249999999998</v>
      </c>
      <c r="CZ197" s="34">
        <v>36</v>
      </c>
      <c r="DA197" s="9">
        <v>0.5</v>
      </c>
      <c r="DB197" s="13">
        <v>33.33</v>
      </c>
      <c r="DC197" s="13">
        <v>59.378869999999999</v>
      </c>
      <c r="DD197" s="13">
        <v>81.929029999999997</v>
      </c>
      <c r="DE197" s="9">
        <v>0.72475983177147341</v>
      </c>
      <c r="DF197" s="16">
        <v>0</v>
      </c>
      <c r="DG197" s="16">
        <v>0</v>
      </c>
      <c r="DH197" s="16">
        <v>1</v>
      </c>
      <c r="DI197" s="16">
        <v>0</v>
      </c>
      <c r="DJ197" s="16">
        <v>0</v>
      </c>
      <c r="DK197" s="16">
        <v>0</v>
      </c>
      <c r="DL197" s="16">
        <v>0</v>
      </c>
      <c r="DM197" s="16">
        <v>0</v>
      </c>
      <c r="DN197" s="16">
        <v>0</v>
      </c>
      <c r="DO197" s="16">
        <v>0</v>
      </c>
      <c r="DP197" s="16">
        <v>0</v>
      </c>
      <c r="DQ197" s="16">
        <v>0</v>
      </c>
      <c r="DR197" s="16">
        <v>0</v>
      </c>
      <c r="DS197" s="16">
        <v>0</v>
      </c>
      <c r="DT197" s="16">
        <v>0</v>
      </c>
      <c r="DU197" s="16">
        <v>0</v>
      </c>
      <c r="DV197" s="16">
        <v>1</v>
      </c>
      <c r="DW197" s="16">
        <v>0</v>
      </c>
      <c r="DX197" s="16">
        <v>0</v>
      </c>
      <c r="DY197" s="16">
        <v>0</v>
      </c>
      <c r="DZ197" s="3" t="s">
        <v>399</v>
      </c>
      <c r="EA197" s="3" t="s">
        <v>46</v>
      </c>
      <c r="EB197" s="50">
        <v>1.1933860270270269</v>
      </c>
      <c r="EC197" s="55">
        <v>1193386.027027027</v>
      </c>
      <c r="ED197" s="55">
        <v>1318300</v>
      </c>
      <c r="EE197" s="57">
        <v>676220.99996624002</v>
      </c>
      <c r="EF197" s="57">
        <v>642079.00003375998</v>
      </c>
      <c r="EG197" s="55">
        <v>532655.6270827587</v>
      </c>
      <c r="EH197" s="21">
        <v>37800</v>
      </c>
      <c r="EI197" s="57">
        <v>20374.2</v>
      </c>
      <c r="EJ197" s="57">
        <v>17425.8</v>
      </c>
      <c r="EK197" s="59">
        <v>2.9</v>
      </c>
      <c r="EL197" s="60">
        <v>0.53900000000000003</v>
      </c>
      <c r="EM197" s="56">
        <v>0.46100000000000002</v>
      </c>
      <c r="EN197" s="30">
        <f t="shared" si="100"/>
        <v>1.5631000000000002</v>
      </c>
      <c r="EO197" s="30">
        <f t="shared" si="101"/>
        <v>1.3369</v>
      </c>
      <c r="EP197" s="57">
        <f t="shared" si="115"/>
        <v>655846.79996624007</v>
      </c>
      <c r="EQ197" s="57">
        <f t="shared" si="116"/>
        <v>624653.20003375993</v>
      </c>
      <c r="ER197" s="56">
        <f t="shared" si="117"/>
        <v>1.0499374691921761</v>
      </c>
      <c r="ES197" s="31">
        <v>57.600000000000009</v>
      </c>
      <c r="ET197" s="31">
        <v>5.8000000000000007</v>
      </c>
      <c r="EU197" s="18">
        <v>5.8</v>
      </c>
      <c r="EV197" s="55">
        <v>0</v>
      </c>
      <c r="EW197" s="55">
        <v>0</v>
      </c>
      <c r="EX197" s="55">
        <v>0</v>
      </c>
      <c r="EY197" s="55">
        <v>0</v>
      </c>
      <c r="EZ197" s="31">
        <v>22.5</v>
      </c>
      <c r="FA197" s="31">
        <v>0</v>
      </c>
      <c r="FB197" s="31">
        <v>0</v>
      </c>
      <c r="FC197" s="31">
        <v>12.2</v>
      </c>
      <c r="FD197" s="31">
        <v>1.9</v>
      </c>
      <c r="FE197" s="61">
        <v>0.63900000000000001</v>
      </c>
      <c r="FF197" s="16">
        <v>0</v>
      </c>
      <c r="FG197" s="16">
        <v>0</v>
      </c>
      <c r="FH197" s="50">
        <v>0.1</v>
      </c>
      <c r="FI197" s="48">
        <f t="shared" si="111"/>
        <v>-2.3025850929940455</v>
      </c>
      <c r="FJ197" s="27">
        <v>9.670207628811367E-2</v>
      </c>
      <c r="FK197" s="27">
        <v>4.4799086845522154E-2</v>
      </c>
      <c r="FL197" s="32">
        <v>1</v>
      </c>
      <c r="FM197" s="30">
        <v>1</v>
      </c>
      <c r="FN197" s="30">
        <v>0</v>
      </c>
      <c r="FO197" s="31">
        <v>1</v>
      </c>
      <c r="FP197" s="31">
        <v>0.1</v>
      </c>
      <c r="FQ197" s="48">
        <v>0.80265502616216045</v>
      </c>
      <c r="FR197" s="48">
        <v>0.62355284271167644</v>
      </c>
      <c r="FS197" s="48">
        <v>0.66105880930472183</v>
      </c>
      <c r="FT197" s="48">
        <v>0.63460134868262663</v>
      </c>
      <c r="FU197" s="48">
        <v>0.55333342274134156</v>
      </c>
      <c r="FV197" s="31"/>
      <c r="FW197" s="30">
        <v>0.71095940163157889</v>
      </c>
      <c r="FX197" s="31">
        <v>11.868897694999999</v>
      </c>
      <c r="FY197" s="31">
        <v>24.322997562857147</v>
      </c>
      <c r="FZ197" s="31">
        <v>23.758135893999999</v>
      </c>
      <c r="GA197" s="31"/>
      <c r="GB197" s="31">
        <v>5.9025086268999996</v>
      </c>
      <c r="GC197" s="31">
        <v>21.651444375999997</v>
      </c>
      <c r="GD197" s="31">
        <v>44.974787529000011</v>
      </c>
      <c r="GE197" s="31">
        <v>66.626231905000012</v>
      </c>
      <c r="GF197" s="31">
        <v>15.829150717041486</v>
      </c>
      <c r="GG197" s="31">
        <v>68.648390239999998</v>
      </c>
      <c r="GH197" s="21">
        <v>31.1</v>
      </c>
      <c r="GI197" s="44">
        <v>-0.10831232394011341</v>
      </c>
    </row>
    <row r="198" spans="1:191" ht="14" customHeight="1" x14ac:dyDescent="0.15">
      <c r="A198" s="16" t="s">
        <v>496</v>
      </c>
      <c r="B198" s="21" t="s">
        <v>947</v>
      </c>
      <c r="C198" s="33">
        <v>5.3918918918918921</v>
      </c>
      <c r="D198" s="20">
        <v>5.8</v>
      </c>
      <c r="E198" s="20">
        <v>6</v>
      </c>
      <c r="F198" s="20">
        <v>6</v>
      </c>
      <c r="G198" s="20">
        <v>6</v>
      </c>
      <c r="H198" s="31">
        <v>-5.875</v>
      </c>
      <c r="I198" s="31">
        <v>-5.7368421052631575</v>
      </c>
      <c r="J198" s="31">
        <v>-4</v>
      </c>
      <c r="K198" s="31">
        <v>-4</v>
      </c>
      <c r="L198" s="31">
        <v>-4</v>
      </c>
      <c r="M198" s="31">
        <v>-4</v>
      </c>
      <c r="N198" s="31">
        <v>2.7833333333333332</v>
      </c>
      <c r="O198" s="21">
        <v>0</v>
      </c>
      <c r="P198" s="55">
        <v>2934.3621407000001</v>
      </c>
      <c r="Q198" s="57">
        <v>3791.8330977999999</v>
      </c>
      <c r="R198" s="57">
        <v>5487.0390676999996</v>
      </c>
      <c r="S198" s="57">
        <v>9288.2982628999998</v>
      </c>
      <c r="T198" s="57">
        <v>4018.5616089999999</v>
      </c>
      <c r="U198" s="57">
        <v>6444.8141580000001</v>
      </c>
      <c r="V198" s="55">
        <v>5750.1747533921034</v>
      </c>
      <c r="W198" s="50">
        <v>3.1991177478192823</v>
      </c>
      <c r="X198" s="31">
        <v>2.8449373312734427</v>
      </c>
      <c r="Y198" s="17"/>
      <c r="Z198" s="31">
        <v>20.1484230095</v>
      </c>
      <c r="AA198" s="26">
        <v>40.799999999999997</v>
      </c>
      <c r="AB198" s="49">
        <v>9.4188559999999998E-3</v>
      </c>
      <c r="AC198" s="49">
        <v>9.4188559999999998E-3</v>
      </c>
      <c r="AD198" s="48">
        <v>2.4837151369999995</v>
      </c>
      <c r="AE198" s="48">
        <v>2.4837151369999995</v>
      </c>
      <c r="AF198" s="55">
        <v>6131.916666666667</v>
      </c>
      <c r="AG198" s="55">
        <f t="shared" si="112"/>
        <v>6131916.666666667</v>
      </c>
      <c r="AH198" s="50">
        <v>0.7676750080548802</v>
      </c>
      <c r="AI198" s="39">
        <v>556.36990166794737</v>
      </c>
      <c r="AJ198" s="39">
        <v>561.16884169133027</v>
      </c>
      <c r="AK198" s="39">
        <v>1041.7479370738813</v>
      </c>
      <c r="AL198" s="39">
        <v>719.76222681105298</v>
      </c>
      <c r="AM198" s="40">
        <v>3.6386917939661143</v>
      </c>
      <c r="AN198" s="40">
        <v>5.6987111241632853</v>
      </c>
      <c r="AO198" s="41">
        <v>9.6675683475151004</v>
      </c>
      <c r="AP198" s="39">
        <f>AVERAGE(AV198,AK198,AN198)</f>
        <v>357.23256250935719</v>
      </c>
      <c r="AQ198" s="40">
        <v>560.00859346191351</v>
      </c>
      <c r="AR198" s="40">
        <v>566.86755281549358</v>
      </c>
      <c r="AS198" s="41">
        <v>1051.4155054213963</v>
      </c>
      <c r="AT198" s="39">
        <f>AVERAGE(AI198,AO198,AR198)</f>
        <v>377.63500761031872</v>
      </c>
      <c r="AU198" s="39">
        <v>3</v>
      </c>
      <c r="AV198" s="48">
        <v>24.251039330027027</v>
      </c>
      <c r="AW198" s="55">
        <f t="shared" si="103"/>
        <v>0</v>
      </c>
      <c r="AX198" s="48">
        <v>24.251039330027027</v>
      </c>
      <c r="AY198" s="48">
        <v>3.6191191747297298</v>
      </c>
      <c r="AZ198" s="48">
        <v>27.870158504756755</v>
      </c>
      <c r="BA198" s="56">
        <v>0.40385130436578953</v>
      </c>
      <c r="BB198" s="31">
        <f t="shared" si="104"/>
        <v>9.7938138656574782</v>
      </c>
      <c r="BC198" s="31">
        <f t="shared" si="105"/>
        <v>1.461585999369841</v>
      </c>
      <c r="BD198" s="31">
        <f t="shared" si="106"/>
        <v>11.255399865027318</v>
      </c>
      <c r="BE198" s="31">
        <v>13.739115002027317</v>
      </c>
      <c r="BF198" s="49">
        <v>8.04068E-2</v>
      </c>
      <c r="BG198" s="49">
        <v>8.04068E-2</v>
      </c>
      <c r="BH198" s="49">
        <v>0.10299999999999999</v>
      </c>
      <c r="BI198" s="49">
        <v>8.9825656000000004E-2</v>
      </c>
      <c r="BJ198" s="49">
        <v>8.9825656000000004E-2</v>
      </c>
      <c r="BK198" s="16">
        <v>0</v>
      </c>
      <c r="BL198" s="50">
        <v>930.4</v>
      </c>
      <c r="BM198" s="16">
        <v>1616.7999999999997</v>
      </c>
      <c r="BN198" s="50">
        <v>202.41256045931206</v>
      </c>
      <c r="BO198" s="9"/>
      <c r="BP198" s="9">
        <v>0.48099999999999998</v>
      </c>
      <c r="BQ198" s="53">
        <v>0.51501200599999997</v>
      </c>
      <c r="BR198" s="6">
        <v>56</v>
      </c>
      <c r="BS198" s="11">
        <v>81</v>
      </c>
      <c r="BT198" s="48">
        <v>49.51549011690841</v>
      </c>
      <c r="BU198" s="56">
        <v>1.07</v>
      </c>
      <c r="BV198" s="16">
        <v>54</v>
      </c>
      <c r="BW198" s="16">
        <v>45</v>
      </c>
      <c r="BX198" s="16">
        <v>50</v>
      </c>
      <c r="BY198" s="16">
        <v>39</v>
      </c>
      <c r="BZ198" s="16">
        <v>32</v>
      </c>
      <c r="CA198" s="16">
        <v>35</v>
      </c>
      <c r="CB198" s="16">
        <v>31</v>
      </c>
      <c r="CC198" s="16">
        <v>24</v>
      </c>
      <c r="CD198" s="16">
        <v>27</v>
      </c>
      <c r="CE198" s="16">
        <v>26</v>
      </c>
      <c r="CF198" s="16">
        <v>20</v>
      </c>
      <c r="CG198" s="16">
        <v>23</v>
      </c>
      <c r="CH198" s="16">
        <v>24</v>
      </c>
      <c r="CI198" s="16">
        <v>18</v>
      </c>
      <c r="CJ198" s="16">
        <v>21</v>
      </c>
      <c r="CK198" s="49">
        <v>0.75</v>
      </c>
      <c r="CL198" s="54">
        <v>0.90947854007234208</v>
      </c>
      <c r="CM198" s="56">
        <v>1.0561343492458406</v>
      </c>
      <c r="CN198" s="56">
        <v>1.0127958487450639</v>
      </c>
      <c r="CO198" s="6">
        <v>100</v>
      </c>
      <c r="CP198" s="14">
        <v>100</v>
      </c>
      <c r="CQ198" s="14">
        <v>60</v>
      </c>
      <c r="CR198" s="4">
        <v>6.9</v>
      </c>
      <c r="CS198" s="7">
        <v>60.2</v>
      </c>
      <c r="CT198" s="6">
        <v>96</v>
      </c>
      <c r="CU198" s="6">
        <v>90</v>
      </c>
      <c r="CV198" s="9">
        <v>0.79481570973301718</v>
      </c>
      <c r="CW198" s="13">
        <v>33.5</v>
      </c>
      <c r="CX198" s="13">
        <v>48.03</v>
      </c>
      <c r="CY198" s="9">
        <v>0.69748074120341452</v>
      </c>
      <c r="CZ198" s="34">
        <v>7</v>
      </c>
      <c r="DA198" s="9">
        <v>0.29099999999999998</v>
      </c>
      <c r="DB198" s="13">
        <v>19.93</v>
      </c>
      <c r="DC198" s="13">
        <v>27.6844</v>
      </c>
      <c r="DD198" s="13">
        <v>74.164190000000005</v>
      </c>
      <c r="DE198" s="9">
        <v>0.37328527420039237</v>
      </c>
      <c r="DF198" s="16">
        <v>1</v>
      </c>
      <c r="DG198" s="16">
        <v>0</v>
      </c>
      <c r="DH198" s="16">
        <v>0</v>
      </c>
      <c r="DI198" s="16">
        <v>0</v>
      </c>
      <c r="DJ198" s="16">
        <v>0</v>
      </c>
      <c r="DK198" s="16">
        <v>0</v>
      </c>
      <c r="DL198" s="16">
        <v>0</v>
      </c>
      <c r="DM198" s="16">
        <v>0</v>
      </c>
      <c r="DN198" s="16">
        <v>0</v>
      </c>
      <c r="DO198" s="16">
        <v>0</v>
      </c>
      <c r="DP198" s="16">
        <v>0</v>
      </c>
      <c r="DQ198" s="16">
        <v>0</v>
      </c>
      <c r="DR198" s="16">
        <v>0</v>
      </c>
      <c r="DS198" s="16">
        <v>0</v>
      </c>
      <c r="DT198" s="16">
        <v>0</v>
      </c>
      <c r="DU198" s="16">
        <v>0</v>
      </c>
      <c r="DV198" s="16">
        <v>0</v>
      </c>
      <c r="DW198" s="16">
        <v>0</v>
      </c>
      <c r="DX198" s="16">
        <v>1</v>
      </c>
      <c r="DY198" s="16">
        <v>0</v>
      </c>
      <c r="DZ198" s="3" t="s">
        <v>423</v>
      </c>
      <c r="EA198" s="3" t="s">
        <v>423</v>
      </c>
      <c r="EB198" s="50">
        <v>7.9876465982702713</v>
      </c>
      <c r="EC198" s="55">
        <v>7987646.598270271</v>
      </c>
      <c r="ED198" s="55">
        <v>10029000</v>
      </c>
      <c r="EE198" s="57">
        <v>4980027.4125725999</v>
      </c>
      <c r="EF198" s="57">
        <v>5048972.5874274001</v>
      </c>
      <c r="EG198" s="55">
        <v>2773773.7770689656</v>
      </c>
      <c r="EH198" s="21">
        <v>34900</v>
      </c>
      <c r="EI198" s="57">
        <v>17275.5</v>
      </c>
      <c r="EJ198" s="57">
        <v>17624.5</v>
      </c>
      <c r="EK198" s="59">
        <v>0.4</v>
      </c>
      <c r="EL198" s="60">
        <v>0.495</v>
      </c>
      <c r="EM198" s="56">
        <v>0.505</v>
      </c>
      <c r="EN198" s="30">
        <f t="shared" si="100"/>
        <v>0.19800000000000001</v>
      </c>
      <c r="EO198" s="30">
        <f t="shared" si="101"/>
        <v>0.20200000000000001</v>
      </c>
      <c r="EP198" s="57">
        <f t="shared" si="115"/>
        <v>4962751.9125725999</v>
      </c>
      <c r="EQ198" s="57">
        <f t="shared" si="116"/>
        <v>5031348.0874274001</v>
      </c>
      <c r="ER198" s="56">
        <f t="shared" si="117"/>
        <v>0.98636624346738966</v>
      </c>
      <c r="ES198" s="31">
        <v>1</v>
      </c>
      <c r="ET198" s="31">
        <v>98</v>
      </c>
      <c r="EU198" s="18">
        <v>99.5</v>
      </c>
      <c r="EV198" s="55">
        <v>1</v>
      </c>
      <c r="EW198" s="55">
        <v>1</v>
      </c>
      <c r="EX198" s="55">
        <v>1</v>
      </c>
      <c r="EY198" s="55">
        <v>0</v>
      </c>
      <c r="EZ198" s="31">
        <v>0</v>
      </c>
      <c r="FA198" s="31">
        <v>0</v>
      </c>
      <c r="FB198" s="31">
        <v>0</v>
      </c>
      <c r="FC198" s="31">
        <v>0</v>
      </c>
      <c r="FD198" s="31">
        <v>0</v>
      </c>
      <c r="FE198" s="61">
        <v>0.05</v>
      </c>
      <c r="FF198" s="16">
        <v>0</v>
      </c>
      <c r="FG198" s="16">
        <v>0</v>
      </c>
      <c r="FH198" s="50">
        <v>0.1</v>
      </c>
      <c r="FI198" s="48">
        <f t="shared" si="111"/>
        <v>-2.3025850929940455</v>
      </c>
      <c r="FJ198" s="27">
        <v>0.16625189747475125</v>
      </c>
      <c r="FK198" s="27">
        <v>0.18889941517161138</v>
      </c>
      <c r="FL198" s="32">
        <v>1</v>
      </c>
      <c r="FM198" s="30">
        <v>1</v>
      </c>
      <c r="FN198" s="30">
        <v>0</v>
      </c>
      <c r="FO198" s="31">
        <v>1</v>
      </c>
      <c r="FP198" s="31">
        <v>0.1</v>
      </c>
      <c r="FQ198" s="48">
        <v>0.80265502616216045</v>
      </c>
      <c r="FR198" s="48">
        <v>0.62355284271167644</v>
      </c>
      <c r="FS198" s="48">
        <v>0.66105880930472183</v>
      </c>
      <c r="FT198" s="48">
        <v>0.63460134868262663</v>
      </c>
      <c r="FU198" s="48">
        <v>0.58215348840655934</v>
      </c>
      <c r="FV198" s="31">
        <v>1.7295608918499998</v>
      </c>
      <c r="FW198" s="30">
        <v>1.4520951975263159</v>
      </c>
      <c r="FX198" s="31">
        <v>15.510703839500001</v>
      </c>
      <c r="FY198" s="31">
        <v>21.182239851111106</v>
      </c>
      <c r="FZ198" s="31">
        <v>20.7859553965</v>
      </c>
      <c r="GA198" s="31">
        <v>0.22893546531578948</v>
      </c>
      <c r="GB198" s="31">
        <v>15.2865311454</v>
      </c>
      <c r="GC198" s="31">
        <v>29.512954766999997</v>
      </c>
      <c r="GD198" s="31">
        <v>20.040309977</v>
      </c>
      <c r="GE198" s="31">
        <v>49.553264743999996</v>
      </c>
      <c r="GF198" s="31">
        <v>10.300119507197399</v>
      </c>
      <c r="GG198" s="31">
        <v>73.502439019999997</v>
      </c>
      <c r="GH198" s="21">
        <v>20</v>
      </c>
      <c r="GI198" s="44">
        <v>5.4506075944962696E-3</v>
      </c>
    </row>
    <row r="199" spans="1:191" ht="14" customHeight="1" x14ac:dyDescent="0.15">
      <c r="A199" s="16" t="s">
        <v>648</v>
      </c>
      <c r="B199" s="21" t="s">
        <v>948</v>
      </c>
      <c r="C199" s="33">
        <v>3.5405405405405403</v>
      </c>
      <c r="D199" s="20">
        <v>3</v>
      </c>
      <c r="E199" s="20">
        <v>3</v>
      </c>
      <c r="F199" s="20">
        <v>3</v>
      </c>
      <c r="G199" s="20">
        <v>3</v>
      </c>
      <c r="H199" s="31">
        <v>6.3250000000000002</v>
      </c>
      <c r="I199" s="31">
        <v>6.5</v>
      </c>
      <c r="J199" s="31">
        <v>7</v>
      </c>
      <c r="K199" s="31">
        <v>7</v>
      </c>
      <c r="L199" s="31">
        <v>7</v>
      </c>
      <c r="M199" s="31">
        <v>7</v>
      </c>
      <c r="N199" s="31">
        <v>3.9533333333333331</v>
      </c>
      <c r="O199" s="21">
        <v>43</v>
      </c>
      <c r="P199" s="55">
        <v>3422.9514522999998</v>
      </c>
      <c r="Q199" s="57">
        <v>3713.2055541999998</v>
      </c>
      <c r="R199" s="57">
        <v>5366.3233026999997</v>
      </c>
      <c r="S199" s="57">
        <v>7132.8312494000002</v>
      </c>
      <c r="T199" s="57">
        <v>7806.2129750000004</v>
      </c>
      <c r="U199" s="57">
        <v>10977.293460000001</v>
      </c>
      <c r="V199" s="55">
        <v>5182.9544187947386</v>
      </c>
      <c r="W199" s="50">
        <v>2.2987495742841957</v>
      </c>
      <c r="X199" s="31">
        <v>2.1199566970063324</v>
      </c>
      <c r="Y199" s="17">
        <v>24.1</v>
      </c>
      <c r="Z199" s="31"/>
      <c r="AA199" s="26">
        <v>41.2</v>
      </c>
      <c r="AB199" s="49">
        <v>0</v>
      </c>
      <c r="AC199" s="49">
        <v>1E-3</v>
      </c>
      <c r="AD199" s="48">
        <v>0.35238949599999997</v>
      </c>
      <c r="AE199" s="48">
        <v>0.35238949599999997</v>
      </c>
      <c r="AF199" s="55">
        <v>22609.555555555555</v>
      </c>
      <c r="AG199" s="55">
        <f t="shared" si="112"/>
        <v>22609555.555555556</v>
      </c>
      <c r="AH199" s="50">
        <v>0.40221787129251851</v>
      </c>
      <c r="AI199" s="39"/>
      <c r="AJ199" s="39">
        <v>111.37510924251686</v>
      </c>
      <c r="AK199" s="39">
        <v>178.12596546495206</v>
      </c>
      <c r="AL199" s="39">
        <v>144.75053735373444</v>
      </c>
      <c r="AM199" s="40"/>
      <c r="AN199" s="40">
        <v>23.952661739754802</v>
      </c>
      <c r="AO199" s="41">
        <v>29.886452871411105</v>
      </c>
      <c r="AP199" s="39">
        <f>AVERAGE(AK199,AN199)</f>
        <v>101.03931360235343</v>
      </c>
      <c r="AQ199" s="40"/>
      <c r="AR199" s="40">
        <v>135.32777098227166</v>
      </c>
      <c r="AS199" s="41">
        <v>208.01241833636317</v>
      </c>
      <c r="AT199" s="39">
        <f>AVERAGE(AO199,AR199)</f>
        <v>82.607111926841384</v>
      </c>
      <c r="AU199" s="39">
        <v>2</v>
      </c>
      <c r="AV199" s="48">
        <v>2.4480111531081081</v>
      </c>
      <c r="AW199" s="55">
        <f t="shared" si="103"/>
        <v>0</v>
      </c>
      <c r="AX199" s="48">
        <v>2.4480111531081081</v>
      </c>
      <c r="AY199" s="48">
        <v>4.1335079205675669</v>
      </c>
      <c r="AZ199" s="48">
        <v>6.5815190736756755</v>
      </c>
      <c r="BA199" s="56">
        <v>0.15498182629657895</v>
      </c>
      <c r="BB199" s="31">
        <f t="shared" si="104"/>
        <v>0.37939723930308872</v>
      </c>
      <c r="BC199" s="31">
        <f t="shared" si="105"/>
        <v>0.64061860654093594</v>
      </c>
      <c r="BD199" s="31">
        <f t="shared" si="106"/>
        <v>1.0200158458440247</v>
      </c>
      <c r="BE199" s="31">
        <v>1.3724053418440247</v>
      </c>
      <c r="BF199" s="49">
        <v>1.0846536E-2</v>
      </c>
      <c r="BG199" s="49">
        <v>1.0846536E-2</v>
      </c>
      <c r="BH199" s="49">
        <v>3.7999999999999999E-2</v>
      </c>
      <c r="BI199" s="49">
        <v>1.0846536E-2</v>
      </c>
      <c r="BJ199" s="49">
        <v>1.0846536E-2</v>
      </c>
      <c r="BK199" s="16">
        <v>1</v>
      </c>
      <c r="BL199" s="50">
        <v>11715.6</v>
      </c>
      <c r="BM199" s="16">
        <v>18096.400000000005</v>
      </c>
      <c r="BN199" s="50">
        <v>321.93005599658653</v>
      </c>
      <c r="BO199" s="9">
        <v>0.379</v>
      </c>
      <c r="BP199" s="9">
        <v>0.58499999999999996</v>
      </c>
      <c r="BQ199" s="53">
        <v>0.62149908399999998</v>
      </c>
      <c r="BR199" s="6">
        <v>77</v>
      </c>
      <c r="BS199" s="11">
        <v>83</v>
      </c>
      <c r="BT199" s="48">
        <v>49.387595483473177</v>
      </c>
      <c r="BU199" s="56">
        <v>1.05</v>
      </c>
      <c r="BV199" s="16">
        <v>92</v>
      </c>
      <c r="BW199" s="16">
        <v>76</v>
      </c>
      <c r="BX199" s="16">
        <v>84</v>
      </c>
      <c r="BY199" s="16">
        <v>67</v>
      </c>
      <c r="BZ199" s="16">
        <v>56</v>
      </c>
      <c r="CA199" s="16">
        <v>62</v>
      </c>
      <c r="CB199" s="16">
        <v>45</v>
      </c>
      <c r="CC199" s="16">
        <v>38</v>
      </c>
      <c r="CD199" s="16">
        <v>42</v>
      </c>
      <c r="CE199" s="16">
        <v>30</v>
      </c>
      <c r="CF199" s="16">
        <v>25</v>
      </c>
      <c r="CG199" s="16">
        <v>28</v>
      </c>
      <c r="CH199" s="16">
        <v>24</v>
      </c>
      <c r="CI199" s="16">
        <v>20</v>
      </c>
      <c r="CJ199" s="16">
        <v>22</v>
      </c>
      <c r="CK199" s="49">
        <v>0.83333333333333337</v>
      </c>
      <c r="CL199" s="54">
        <v>0.94263106714778533</v>
      </c>
      <c r="CM199" s="56">
        <v>1.07016639074989</v>
      </c>
      <c r="CN199" s="56">
        <v>1.0160310804206791</v>
      </c>
      <c r="CO199" s="6">
        <v>44</v>
      </c>
      <c r="CP199" s="14">
        <v>44</v>
      </c>
      <c r="CQ199" s="14">
        <v>23</v>
      </c>
      <c r="CR199" s="4">
        <v>38.799999999999997</v>
      </c>
      <c r="CS199" s="7">
        <v>71</v>
      </c>
      <c r="CT199" s="6">
        <v>92</v>
      </c>
      <c r="CU199" s="6">
        <v>83</v>
      </c>
      <c r="CV199" s="9">
        <v>0.83912248329422068</v>
      </c>
      <c r="CW199" s="13">
        <v>27.1</v>
      </c>
      <c r="CX199" s="13">
        <v>46.75</v>
      </c>
      <c r="CY199" s="9">
        <v>0.57967914438502677</v>
      </c>
      <c r="CZ199" s="34">
        <v>4</v>
      </c>
      <c r="DA199" s="9">
        <v>0.1</v>
      </c>
      <c r="DB199" s="13">
        <v>9.11</v>
      </c>
      <c r="DC199" s="13">
        <v>26.913540000000001</v>
      </c>
      <c r="DD199" s="13">
        <v>74.578950000000006</v>
      </c>
      <c r="DE199" s="9">
        <v>0.36087314181816715</v>
      </c>
      <c r="DF199" s="16">
        <v>1</v>
      </c>
      <c r="DG199" s="16">
        <v>0</v>
      </c>
      <c r="DH199" s="16">
        <v>0</v>
      </c>
      <c r="DI199" s="16">
        <v>0</v>
      </c>
      <c r="DJ199" s="16">
        <v>0</v>
      </c>
      <c r="DK199" s="16">
        <v>0</v>
      </c>
      <c r="DL199" s="16">
        <v>0</v>
      </c>
      <c r="DM199" s="16">
        <v>0</v>
      </c>
      <c r="DN199" s="16">
        <v>0</v>
      </c>
      <c r="DO199" s="16">
        <v>0</v>
      </c>
      <c r="DP199" s="16">
        <v>0</v>
      </c>
      <c r="DQ199" s="16">
        <v>0</v>
      </c>
      <c r="DR199" s="16">
        <v>0</v>
      </c>
      <c r="DS199" s="16">
        <v>0</v>
      </c>
      <c r="DT199" s="16">
        <v>0</v>
      </c>
      <c r="DU199" s="16">
        <v>0</v>
      </c>
      <c r="DV199" s="16">
        <v>0</v>
      </c>
      <c r="DW199" s="16">
        <v>0</v>
      </c>
      <c r="DX199" s="16">
        <v>0</v>
      </c>
      <c r="DY199" s="16">
        <v>0</v>
      </c>
      <c r="DZ199" s="3" t="s">
        <v>422</v>
      </c>
      <c r="EA199" s="3" t="s">
        <v>423</v>
      </c>
      <c r="EB199" s="50">
        <v>56.212210270270276</v>
      </c>
      <c r="EC199" s="55">
        <v>56212210.270270273</v>
      </c>
      <c r="ED199" s="55">
        <v>71169037</v>
      </c>
      <c r="EE199" s="57">
        <v>35381191.998755492</v>
      </c>
      <c r="EF199" s="57">
        <v>35787845.001244515</v>
      </c>
      <c r="EG199" s="55">
        <v>21370247.354137931</v>
      </c>
      <c r="EH199" s="21">
        <v>1333900</v>
      </c>
      <c r="EI199" s="57">
        <v>693628</v>
      </c>
      <c r="EJ199" s="57">
        <v>640272</v>
      </c>
      <c r="EK199" s="59">
        <v>1.9</v>
      </c>
      <c r="EL199" s="60">
        <v>0.52</v>
      </c>
      <c r="EM199" s="56">
        <v>0.48</v>
      </c>
      <c r="EN199" s="30">
        <f t="shared" si="100"/>
        <v>0.98799999999999999</v>
      </c>
      <c r="EO199" s="30">
        <f t="shared" si="101"/>
        <v>0.91199999999999992</v>
      </c>
      <c r="EP199" s="57">
        <f t="shared" si="115"/>
        <v>34687563.998755492</v>
      </c>
      <c r="EQ199" s="57">
        <f t="shared" si="116"/>
        <v>35147573.001244515</v>
      </c>
      <c r="ER199" s="56">
        <f t="shared" si="117"/>
        <v>0.9869120692210317</v>
      </c>
      <c r="ES199" s="31">
        <v>0</v>
      </c>
      <c r="ET199" s="31">
        <v>99.8</v>
      </c>
      <c r="EU199" s="18">
        <v>98</v>
      </c>
      <c r="EV199" s="55">
        <v>1</v>
      </c>
      <c r="EW199" s="55">
        <v>1</v>
      </c>
      <c r="EX199" s="55">
        <v>1</v>
      </c>
      <c r="EY199" s="55">
        <v>0</v>
      </c>
      <c r="EZ199" s="31">
        <v>0</v>
      </c>
      <c r="FA199" s="31">
        <v>0</v>
      </c>
      <c r="FB199" s="31">
        <v>0</v>
      </c>
      <c r="FC199" s="31">
        <v>0</v>
      </c>
      <c r="FD199" s="31">
        <v>0</v>
      </c>
      <c r="FE199" s="61">
        <v>0.255</v>
      </c>
      <c r="FF199" s="16">
        <v>4</v>
      </c>
      <c r="FG199" s="16">
        <v>54600</v>
      </c>
      <c r="FH199" s="50">
        <v>971.31921583373594</v>
      </c>
      <c r="FI199" s="48">
        <f t="shared" si="111"/>
        <v>6.8786551638363287</v>
      </c>
      <c r="FJ199" s="27">
        <v>-1.0731462309426993</v>
      </c>
      <c r="FK199" s="27">
        <v>-0.88378448039077118</v>
      </c>
      <c r="FL199" s="31">
        <v>27</v>
      </c>
      <c r="FM199" s="30">
        <v>1.4444444444444444</v>
      </c>
      <c r="FN199" s="30">
        <v>0.85185185185185186</v>
      </c>
      <c r="FO199" s="31">
        <v>39</v>
      </c>
      <c r="FP199" s="31">
        <v>23</v>
      </c>
      <c r="FQ199" s="48">
        <v>-1.0386005686348345</v>
      </c>
      <c r="FR199" s="48">
        <v>-2.1915084134530476</v>
      </c>
      <c r="FS199" s="48">
        <v>-2.1554964375829062</v>
      </c>
      <c r="FT199" s="48">
        <v>-2.0657345131940614</v>
      </c>
      <c r="FU199" s="48">
        <v>-1.667024882651124</v>
      </c>
      <c r="FV199" s="31">
        <v>3.4111715869499997</v>
      </c>
      <c r="FW199" s="30">
        <v>3.1069983448947363</v>
      </c>
      <c r="FX199" s="31">
        <v>12.168996645000002</v>
      </c>
      <c r="FY199" s="31">
        <v>19.004007586666667</v>
      </c>
      <c r="FZ199" s="31">
        <v>19.004007586666667</v>
      </c>
      <c r="GA199" s="31"/>
      <c r="GB199" s="31">
        <v>1.2018510046666666</v>
      </c>
      <c r="GC199" s="31">
        <v>46.445507303333336</v>
      </c>
      <c r="GD199" s="31">
        <v>23.694013133333332</v>
      </c>
      <c r="GE199" s="31">
        <v>70.139520436666672</v>
      </c>
      <c r="GF199" s="31">
        <v>13.329319785035752</v>
      </c>
      <c r="GG199" s="31">
        <v>71.392292679999997</v>
      </c>
      <c r="GH199" s="21">
        <v>25</v>
      </c>
      <c r="GI199" s="44">
        <v>7.4355786950507735E-2</v>
      </c>
    </row>
    <row r="200" spans="1:191" ht="14" customHeight="1" x14ac:dyDescent="0.15">
      <c r="A200" s="16" t="s">
        <v>536</v>
      </c>
      <c r="B200" s="21" t="s">
        <v>949</v>
      </c>
      <c r="C200" s="33">
        <v>6.8947368421052628</v>
      </c>
      <c r="D200" s="20">
        <v>7</v>
      </c>
      <c r="E200" s="20">
        <v>7</v>
      </c>
      <c r="F200" s="20">
        <v>7</v>
      </c>
      <c r="G200" s="20">
        <v>7</v>
      </c>
      <c r="H200" s="31">
        <v>-8.9473684210526319</v>
      </c>
      <c r="I200" s="31">
        <v>-8.9473684210526319</v>
      </c>
      <c r="J200" s="31">
        <v>-9</v>
      </c>
      <c r="K200" s="31">
        <v>-9</v>
      </c>
      <c r="L200" s="31">
        <v>-9</v>
      </c>
      <c r="M200" s="31">
        <v>-9</v>
      </c>
      <c r="N200" s="31">
        <v>5.86</v>
      </c>
      <c r="O200" s="21">
        <v>0</v>
      </c>
      <c r="P200" s="55"/>
      <c r="Q200" s="57"/>
      <c r="R200" s="57"/>
      <c r="S200" s="57">
        <v>9904.5395575000002</v>
      </c>
      <c r="T200" s="57">
        <v>3749.041401</v>
      </c>
      <c r="U200" s="57">
        <v>4668.1076389999998</v>
      </c>
      <c r="V200" s="55">
        <v>8706.9119294399989</v>
      </c>
      <c r="W200" s="50">
        <v>1.4724255518510074</v>
      </c>
      <c r="X200" s="31"/>
      <c r="Y200" s="17"/>
      <c r="Z200" s="31"/>
      <c r="AA200" s="26">
        <v>40.799999999999997</v>
      </c>
      <c r="AB200" s="49">
        <v>0</v>
      </c>
      <c r="AC200" s="49">
        <v>1E-3</v>
      </c>
      <c r="AD200" s="48">
        <v>0.79004305318750001</v>
      </c>
      <c r="AE200" s="48">
        <v>0.79004305318750001</v>
      </c>
      <c r="AF200" s="55">
        <v>48413.777777777781</v>
      </c>
      <c r="AG200" s="55">
        <f t="shared" si="112"/>
        <v>48413777.777777784</v>
      </c>
      <c r="AH200" s="50">
        <v>13.131439255269131</v>
      </c>
      <c r="AI200" s="39"/>
      <c r="AJ200" s="39"/>
      <c r="AK200" s="39"/>
      <c r="AL200" s="39"/>
      <c r="AM200" s="40"/>
      <c r="AN200" s="40"/>
      <c r="AO200" s="41"/>
      <c r="AP200" s="39"/>
      <c r="AQ200" s="40"/>
      <c r="AR200" s="40"/>
      <c r="AS200" s="41"/>
      <c r="AT200" s="39"/>
      <c r="AU200" s="39">
        <v>0</v>
      </c>
      <c r="AV200" s="48">
        <v>70.048266955000003</v>
      </c>
      <c r="AW200" s="55">
        <f t="shared" si="103"/>
        <v>0</v>
      </c>
      <c r="AX200" s="48">
        <v>70.048266955000003</v>
      </c>
      <c r="AY200" s="48">
        <v>0.9899889275</v>
      </c>
      <c r="AZ200" s="48">
        <v>71.038255882499996</v>
      </c>
      <c r="BA200" s="56">
        <v>0.68268446344736855</v>
      </c>
      <c r="BB200" s="31">
        <f t="shared" si="104"/>
        <v>47.82086354159221</v>
      </c>
      <c r="BC200" s="31">
        <f t="shared" si="105"/>
        <v>0.67585005978917334</v>
      </c>
      <c r="BD200" s="31">
        <f t="shared" si="106"/>
        <v>48.49671360138138</v>
      </c>
      <c r="BE200" s="31">
        <v>49.286756654568883</v>
      </c>
      <c r="BH200" s="49"/>
      <c r="BK200" s="16">
        <v>0</v>
      </c>
      <c r="BL200" s="50">
        <v>11.2</v>
      </c>
      <c r="BM200" s="16">
        <v>13.1</v>
      </c>
      <c r="BN200" s="50">
        <v>3.55315908280524</v>
      </c>
      <c r="BO200" s="9"/>
      <c r="BP200" s="9"/>
      <c r="BQ200" s="53"/>
      <c r="BR200" s="6"/>
      <c r="BS200" s="11">
        <v>87</v>
      </c>
      <c r="BT200" s="48">
        <v>50.753755756397169</v>
      </c>
      <c r="BU200" s="56">
        <v>1.046</v>
      </c>
      <c r="BV200" s="16">
        <v>112</v>
      </c>
      <c r="BW200" s="16">
        <v>84</v>
      </c>
      <c r="BX200" s="16">
        <v>99</v>
      </c>
      <c r="BY200" s="16">
        <v>99</v>
      </c>
      <c r="BZ200" s="16">
        <v>75</v>
      </c>
      <c r="CA200" s="16">
        <v>87</v>
      </c>
      <c r="CB200" s="16">
        <v>81</v>
      </c>
      <c r="CC200" s="16">
        <v>61</v>
      </c>
      <c r="CD200" s="16">
        <v>71</v>
      </c>
      <c r="CE200" s="16">
        <v>63</v>
      </c>
      <c r="CF200" s="16">
        <v>47</v>
      </c>
      <c r="CG200" s="16">
        <v>55</v>
      </c>
      <c r="CH200" s="16">
        <v>54</v>
      </c>
      <c r="CI200" s="16">
        <v>41</v>
      </c>
      <c r="CJ200" s="16">
        <v>48</v>
      </c>
      <c r="CK200" s="49">
        <v>0.7592592592592593</v>
      </c>
      <c r="CL200" s="54">
        <v>0.93095686103403197</v>
      </c>
      <c r="CM200" s="56">
        <v>1.1321845316364909</v>
      </c>
      <c r="CN200" s="56">
        <v>1.0302688058036915</v>
      </c>
      <c r="CO200" s="6">
        <v>130</v>
      </c>
      <c r="CP200" s="14">
        <v>130</v>
      </c>
      <c r="CQ200" s="14">
        <v>77</v>
      </c>
      <c r="CR200" s="4">
        <v>19.5</v>
      </c>
      <c r="CS200" s="7">
        <v>61.8</v>
      </c>
      <c r="CT200" s="6">
        <v>99</v>
      </c>
      <c r="CU200" s="6">
        <v>100</v>
      </c>
      <c r="CV200" s="9">
        <v>0.99598796389167499</v>
      </c>
      <c r="CW200" s="13"/>
      <c r="CX200" s="13"/>
      <c r="CY200" s="9"/>
      <c r="CZ200" s="34">
        <v>7</v>
      </c>
      <c r="DA200" s="9"/>
      <c r="DB200" s="13"/>
      <c r="DC200" s="13">
        <v>65.297489999999996</v>
      </c>
      <c r="DD200" s="13">
        <v>76.630099999999999</v>
      </c>
      <c r="DE200" s="9">
        <v>0.85211281206732081</v>
      </c>
      <c r="DF200" s="16">
        <v>0</v>
      </c>
      <c r="DG200" s="16">
        <v>0</v>
      </c>
      <c r="DH200" s="16">
        <v>0</v>
      </c>
      <c r="DI200" s="16">
        <v>0</v>
      </c>
      <c r="DJ200" s="16">
        <v>0</v>
      </c>
      <c r="DK200" s="16">
        <v>1</v>
      </c>
      <c r="DL200" s="16">
        <v>0</v>
      </c>
      <c r="DM200" s="16">
        <v>0</v>
      </c>
      <c r="DN200" s="16">
        <v>0</v>
      </c>
      <c r="DO200" s="16">
        <v>0</v>
      </c>
      <c r="DP200" s="16">
        <v>0</v>
      </c>
      <c r="DQ200" s="16">
        <v>0</v>
      </c>
      <c r="DR200" s="16">
        <v>0</v>
      </c>
      <c r="DS200" s="16">
        <v>1</v>
      </c>
      <c r="DT200" s="16">
        <v>0</v>
      </c>
      <c r="DU200" s="16">
        <v>1</v>
      </c>
      <c r="DV200" s="16">
        <v>0</v>
      </c>
      <c r="DW200" s="16">
        <v>0</v>
      </c>
      <c r="DX200" s="16">
        <v>0</v>
      </c>
      <c r="DY200" s="16">
        <v>0</v>
      </c>
      <c r="DZ200" s="3" t="s">
        <v>422</v>
      </c>
      <c r="EA200" s="3" t="s">
        <v>59</v>
      </c>
      <c r="EB200" s="50">
        <v>3.686859972972973</v>
      </c>
      <c r="EC200" s="55">
        <v>3686859.9729729728</v>
      </c>
      <c r="ED200" s="55">
        <v>4843187</v>
      </c>
      <c r="EE200" s="57">
        <v>2453647.9999718578</v>
      </c>
      <c r="EF200" s="57">
        <v>2389539.0000281422</v>
      </c>
      <c r="EG200" s="55">
        <v>1611212.1519310346</v>
      </c>
      <c r="EH200" s="21">
        <v>223700</v>
      </c>
      <c r="EI200" s="57">
        <v>127508.99999999999</v>
      </c>
      <c r="EJ200" s="57">
        <v>96191</v>
      </c>
      <c r="EK200" s="59">
        <v>4.5999999999999996</v>
      </c>
      <c r="EL200" s="60">
        <v>0.56999999999999995</v>
      </c>
      <c r="EM200" s="56">
        <v>0.43</v>
      </c>
      <c r="EN200" s="30">
        <f t="shared" si="100"/>
        <v>2.6219999999999994</v>
      </c>
      <c r="EO200" s="30">
        <f t="shared" si="101"/>
        <v>1.9779999999999998</v>
      </c>
      <c r="EP200" s="57">
        <f t="shared" si="115"/>
        <v>2326138.9999718578</v>
      </c>
      <c r="EQ200" s="57">
        <f t="shared" si="116"/>
        <v>2293348.0000281422</v>
      </c>
      <c r="ER200" s="56">
        <f t="shared" si="117"/>
        <v>1.0142983096953944</v>
      </c>
      <c r="ES200" s="31">
        <v>9</v>
      </c>
      <c r="ET200" s="31">
        <v>89</v>
      </c>
      <c r="EU200" s="18">
        <v>93.1</v>
      </c>
      <c r="EV200" s="55">
        <v>1</v>
      </c>
      <c r="EW200" s="55">
        <v>1</v>
      </c>
      <c r="EX200" s="55">
        <v>1</v>
      </c>
      <c r="EY200" s="55">
        <v>1</v>
      </c>
      <c r="EZ200" s="31">
        <v>0</v>
      </c>
      <c r="FA200" s="31">
        <v>0</v>
      </c>
      <c r="FB200" s="31">
        <v>0</v>
      </c>
      <c r="FC200" s="31">
        <v>2</v>
      </c>
      <c r="FD200" s="31">
        <v>0</v>
      </c>
      <c r="FE200" s="61">
        <v>0.46300000000000002</v>
      </c>
      <c r="FF200" s="16">
        <v>0</v>
      </c>
      <c r="FG200" s="16">
        <v>0</v>
      </c>
      <c r="FH200" s="50">
        <v>0.1</v>
      </c>
      <c r="FI200" s="48">
        <f t="shared" si="111"/>
        <v>-2.3025850929940455</v>
      </c>
      <c r="FJ200" s="27">
        <v>-0.22866730347009767</v>
      </c>
      <c r="FK200" s="27">
        <v>-0.13073110600046833</v>
      </c>
      <c r="FL200" s="31">
        <v>0.1</v>
      </c>
      <c r="FM200" s="30">
        <v>0</v>
      </c>
      <c r="FN200" s="30">
        <v>0</v>
      </c>
      <c r="FO200" s="31">
        <v>0.1</v>
      </c>
      <c r="FP200" s="31">
        <v>0.1</v>
      </c>
      <c r="FQ200" s="48">
        <v>0.80265502616216045</v>
      </c>
      <c r="FR200" s="48">
        <v>0.72099727080968612</v>
      </c>
      <c r="FS200" s="48">
        <v>0.7277666967310078</v>
      </c>
      <c r="FT200" s="48">
        <v>0.63460134868262663</v>
      </c>
      <c r="FU200" s="48">
        <v>0.55105784727700258</v>
      </c>
      <c r="FV200" s="31">
        <v>2.6801474439999997</v>
      </c>
      <c r="FW200" s="30">
        <v>1.127212842</v>
      </c>
      <c r="FX200" s="31">
        <v>12.533939811157895</v>
      </c>
      <c r="FY200" s="31"/>
      <c r="FZ200" s="31"/>
      <c r="GA200" s="31"/>
      <c r="GB200" s="31"/>
      <c r="GC200" s="31"/>
      <c r="GD200" s="31"/>
      <c r="GE200" s="31"/>
      <c r="GF200" s="31"/>
      <c r="GG200" s="31">
        <v>64.372853660000004</v>
      </c>
      <c r="GH200" s="21">
        <v>48.5</v>
      </c>
      <c r="GI200" s="44">
        <v>-1.4350386591930699</v>
      </c>
    </row>
    <row r="201" spans="1:191" ht="14" customHeight="1" x14ac:dyDescent="0.15">
      <c r="A201" s="16" t="s">
        <v>47</v>
      </c>
      <c r="B201" s="21" t="s">
        <v>950</v>
      </c>
      <c r="C201" s="33"/>
      <c r="D201" s="20"/>
      <c r="E201" s="20"/>
      <c r="F201" s="20"/>
      <c r="G201" s="20"/>
      <c r="H201" s="31"/>
      <c r="I201" s="31"/>
      <c r="J201" s="31"/>
      <c r="K201" s="31"/>
      <c r="L201" s="31"/>
      <c r="M201" s="31"/>
      <c r="N201" s="31"/>
      <c r="O201" s="21"/>
      <c r="P201" s="55"/>
      <c r="Q201" s="57"/>
      <c r="R201" s="57"/>
      <c r="S201" s="57"/>
      <c r="T201" s="57"/>
      <c r="U201" s="57"/>
      <c r="V201" s="55"/>
      <c r="W201" s="50"/>
      <c r="X201" s="31"/>
      <c r="Y201" s="17">
        <v>17.080000000000002</v>
      </c>
      <c r="Z201" s="31">
        <v>7.4253111242500012</v>
      </c>
      <c r="AA201" s="26"/>
      <c r="AD201" s="48"/>
      <c r="AE201" s="49">
        <v>1E-3</v>
      </c>
      <c r="AG201" s="55">
        <f t="shared" si="112"/>
        <v>0</v>
      </c>
      <c r="AH201" s="50">
        <v>0</v>
      </c>
      <c r="AI201" s="39"/>
      <c r="AJ201" s="39"/>
      <c r="AK201" s="39"/>
      <c r="AL201" s="39"/>
      <c r="AM201" s="40"/>
      <c r="AN201" s="40"/>
      <c r="AO201" s="41"/>
      <c r="AP201" s="39"/>
      <c r="AQ201" s="40"/>
      <c r="AR201" s="40"/>
      <c r="AS201" s="41"/>
      <c r="AT201" s="39"/>
      <c r="AU201" s="39"/>
      <c r="AV201" s="48">
        <v>0.22008790916666662</v>
      </c>
      <c r="AW201" s="55">
        <f t="shared" si="103"/>
        <v>1</v>
      </c>
      <c r="AX201" s="48">
        <v>0</v>
      </c>
      <c r="AY201" s="48">
        <v>5.3084822333333337E-2</v>
      </c>
      <c r="AZ201" s="48">
        <v>5.3084822333333337E-2</v>
      </c>
      <c r="BA201" s="56"/>
      <c r="BB201" s="31"/>
      <c r="BC201" s="31"/>
      <c r="BD201" s="31"/>
      <c r="BE201" s="31"/>
      <c r="BH201" s="49"/>
      <c r="BK201" s="16">
        <v>0</v>
      </c>
      <c r="BM201" s="16"/>
      <c r="BN201" s="50">
        <v>0</v>
      </c>
      <c r="BO201" s="9"/>
      <c r="BP201" s="9"/>
      <c r="BQ201" s="53"/>
      <c r="BR201" s="6"/>
      <c r="BS201" s="11"/>
      <c r="BU201" s="56"/>
      <c r="BV201" s="16"/>
      <c r="BW201" s="16"/>
      <c r="BX201" s="16"/>
      <c r="BY201" s="16"/>
      <c r="BZ201" s="16"/>
      <c r="CA201" s="16"/>
      <c r="CB201" s="16"/>
      <c r="CC201" s="16"/>
      <c r="CD201" s="16"/>
      <c r="CE201" s="16"/>
      <c r="CF201" s="16"/>
      <c r="CG201" s="16"/>
      <c r="CH201" s="16"/>
      <c r="CI201" s="49"/>
      <c r="CJ201" s="49"/>
      <c r="CK201" s="49"/>
      <c r="CM201" s="56"/>
      <c r="CN201" s="56"/>
      <c r="CO201" s="6"/>
      <c r="CP201" s="14"/>
      <c r="CQ201" s="14"/>
      <c r="CR201" s="4"/>
      <c r="CS201" s="7"/>
      <c r="CT201" s="6"/>
      <c r="CU201" s="6"/>
      <c r="CV201" s="9"/>
      <c r="CW201" s="13"/>
      <c r="CX201" s="13"/>
      <c r="CY201" s="9"/>
      <c r="CZ201" s="34"/>
      <c r="DA201" s="9"/>
      <c r="DB201" s="13"/>
      <c r="DC201" s="13"/>
      <c r="DD201" s="13"/>
      <c r="DE201" s="9"/>
      <c r="DF201" s="16">
        <v>0</v>
      </c>
      <c r="DG201" s="16">
        <v>0</v>
      </c>
      <c r="DH201" s="16">
        <v>1</v>
      </c>
      <c r="DI201" s="16">
        <v>0</v>
      </c>
      <c r="DJ201" s="16">
        <v>0</v>
      </c>
      <c r="DK201" s="16">
        <v>0</v>
      </c>
      <c r="DL201" s="16">
        <v>0</v>
      </c>
      <c r="DM201" s="16">
        <v>0</v>
      </c>
      <c r="DN201" s="16">
        <v>0</v>
      </c>
      <c r="DO201" s="16">
        <v>0</v>
      </c>
      <c r="DP201" s="16">
        <v>1</v>
      </c>
      <c r="DQ201" s="16">
        <v>0</v>
      </c>
      <c r="DR201" s="16">
        <v>0</v>
      </c>
      <c r="DS201" s="16">
        <v>0</v>
      </c>
      <c r="DT201" s="16">
        <v>0</v>
      </c>
      <c r="DU201" s="16">
        <v>0</v>
      </c>
      <c r="DV201" s="16">
        <v>1</v>
      </c>
      <c r="DW201" s="16">
        <v>0</v>
      </c>
      <c r="DX201" s="16">
        <v>0</v>
      </c>
      <c r="DY201" s="16">
        <v>0</v>
      </c>
      <c r="DZ201" s="3" t="s">
        <v>399</v>
      </c>
      <c r="EA201" s="3" t="s">
        <v>48</v>
      </c>
      <c r="EB201" s="50">
        <v>1.4525E-2</v>
      </c>
      <c r="EC201" s="55">
        <v>14525</v>
      </c>
      <c r="ED201" s="55">
        <v>30528</v>
      </c>
      <c r="EE201" s="57"/>
      <c r="EF201" s="57"/>
      <c r="EG201" s="55"/>
      <c r="EH201" s="21"/>
      <c r="EI201" s="57"/>
      <c r="EJ201" s="57"/>
      <c r="EK201" s="59"/>
      <c r="EL201" s="60"/>
      <c r="EM201" s="56"/>
      <c r="EN201" s="30"/>
      <c r="EO201" s="30"/>
      <c r="EP201" s="57"/>
      <c r="EQ201" s="57"/>
      <c r="ER201" s="56"/>
      <c r="ES201" s="31">
        <v>86.000000000000014</v>
      </c>
      <c r="ET201" s="31">
        <v>0</v>
      </c>
      <c r="EU201" s="18">
        <v>0.05</v>
      </c>
      <c r="EV201" s="55">
        <v>0</v>
      </c>
      <c r="EW201" s="55">
        <v>0</v>
      </c>
      <c r="EX201" s="55">
        <v>0</v>
      </c>
      <c r="EY201" s="55">
        <v>0</v>
      </c>
      <c r="EZ201" s="31">
        <v>0</v>
      </c>
      <c r="FA201" s="31">
        <v>0</v>
      </c>
      <c r="FB201" s="31">
        <v>0</v>
      </c>
      <c r="FC201" s="31">
        <v>14.000000000000002</v>
      </c>
      <c r="FD201" s="31">
        <v>0</v>
      </c>
      <c r="FE201" s="61"/>
      <c r="FF201" s="16">
        <v>0</v>
      </c>
      <c r="FG201" s="16">
        <v>0</v>
      </c>
      <c r="FH201" s="50">
        <v>0.1</v>
      </c>
      <c r="FI201" s="48">
        <f t="shared" si="111"/>
        <v>-2.3025850929940455</v>
      </c>
      <c r="FJ201" s="27"/>
      <c r="FK201" s="27"/>
      <c r="FL201" s="31">
        <v>0.1</v>
      </c>
      <c r="FM201" s="30">
        <v>0</v>
      </c>
      <c r="FN201" s="30">
        <v>0</v>
      </c>
      <c r="FO201" s="31">
        <v>0.1</v>
      </c>
      <c r="FP201" s="31">
        <v>0.1</v>
      </c>
      <c r="FQ201" s="48">
        <v>0.80265502616216045</v>
      </c>
      <c r="FR201" s="48">
        <v>0.72099727080968612</v>
      </c>
      <c r="FS201" s="48">
        <v>0.7277666967310078</v>
      </c>
      <c r="FT201" s="48">
        <v>0.63460134868262663</v>
      </c>
      <c r="FU201" s="48">
        <v>0.72150508559637028</v>
      </c>
      <c r="FV201" s="31"/>
      <c r="FW201" s="30"/>
      <c r="FX201" s="31"/>
      <c r="FY201" s="31"/>
      <c r="FZ201" s="31"/>
      <c r="GA201" s="31"/>
      <c r="GB201" s="31"/>
      <c r="GC201" s="31"/>
      <c r="GD201" s="31"/>
      <c r="GE201" s="31"/>
      <c r="GF201" s="31"/>
      <c r="GG201" s="31"/>
      <c r="GH201" s="21"/>
      <c r="GI201" s="44"/>
    </row>
    <row r="202" spans="1:191" ht="14" customHeight="1" x14ac:dyDescent="0.15">
      <c r="A202" s="16" t="s">
        <v>696</v>
      </c>
      <c r="B202" s="21" t="s">
        <v>951</v>
      </c>
      <c r="C202" s="33">
        <v>1.1875</v>
      </c>
      <c r="D202" s="20">
        <v>1</v>
      </c>
      <c r="E202" s="20">
        <v>1</v>
      </c>
      <c r="F202" s="20">
        <v>1</v>
      </c>
      <c r="G202" s="20">
        <v>1</v>
      </c>
      <c r="H202" s="31"/>
      <c r="I202" s="31"/>
      <c r="J202" s="31"/>
      <c r="K202" s="31"/>
      <c r="L202" s="31"/>
      <c r="M202" s="31"/>
      <c r="N202" s="31">
        <v>2.85</v>
      </c>
      <c r="O202" s="21"/>
      <c r="P202" s="55"/>
      <c r="Q202" s="57"/>
      <c r="R202" s="57"/>
      <c r="S202" s="57"/>
      <c r="T202" s="57"/>
      <c r="U202" s="57"/>
      <c r="V202" s="55"/>
      <c r="W202" s="50"/>
      <c r="X202" s="31"/>
      <c r="Y202" s="17"/>
      <c r="Z202" s="31">
        <v>27.941545187142857</v>
      </c>
      <c r="AA202" s="26"/>
      <c r="AD202" s="48"/>
      <c r="AE202" s="49">
        <v>1E-3</v>
      </c>
      <c r="AG202" s="55">
        <f t="shared" si="112"/>
        <v>0</v>
      </c>
      <c r="AH202" s="50">
        <v>0</v>
      </c>
      <c r="AI202" s="39"/>
      <c r="AJ202" s="39"/>
      <c r="AK202" s="39"/>
      <c r="AL202" s="39"/>
      <c r="AM202" s="40"/>
      <c r="AN202" s="40"/>
      <c r="AO202" s="41"/>
      <c r="AP202" s="39"/>
      <c r="AQ202" s="40"/>
      <c r="AR202" s="40"/>
      <c r="AS202" s="41"/>
      <c r="AT202" s="39"/>
      <c r="AU202" s="39"/>
      <c r="AV202" s="48">
        <v>2.6431770175000002</v>
      </c>
      <c r="AW202" s="55">
        <f t="shared" si="103"/>
        <v>1</v>
      </c>
      <c r="AX202" s="48">
        <v>0</v>
      </c>
      <c r="AY202" s="48"/>
      <c r="AZ202" s="48">
        <v>0</v>
      </c>
      <c r="BA202" s="56"/>
      <c r="BB202" s="31"/>
      <c r="BC202" s="31"/>
      <c r="BD202" s="31"/>
      <c r="BE202" s="31"/>
      <c r="BH202" s="49"/>
      <c r="BK202" s="16">
        <v>0</v>
      </c>
      <c r="BM202" s="16"/>
      <c r="BN202" s="50">
        <v>0</v>
      </c>
      <c r="BO202" s="9"/>
      <c r="BP202" s="9"/>
      <c r="BQ202" s="53"/>
      <c r="BR202" s="6"/>
      <c r="BS202" s="11"/>
      <c r="BU202" s="56"/>
      <c r="BV202" s="16"/>
      <c r="BW202" s="16"/>
      <c r="BX202" s="16"/>
      <c r="BY202" s="16">
        <v>46</v>
      </c>
      <c r="BZ202" s="16">
        <v>49</v>
      </c>
      <c r="CA202" s="16">
        <v>47</v>
      </c>
      <c r="CB202" s="16"/>
      <c r="CC202" s="16"/>
      <c r="CD202" s="16"/>
      <c r="CE202" s="16">
        <v>38</v>
      </c>
      <c r="CF202" s="16">
        <v>38</v>
      </c>
      <c r="CG202" s="16">
        <v>38</v>
      </c>
      <c r="CH202" s="16"/>
      <c r="CI202" s="16"/>
      <c r="CJ202" s="16"/>
      <c r="CK202" s="49"/>
      <c r="CL202" s="49"/>
      <c r="CM202" s="56"/>
      <c r="CN202" s="56"/>
      <c r="CO202" s="6"/>
      <c r="CP202" s="14"/>
      <c r="CQ202" s="14"/>
      <c r="CR202" s="4"/>
      <c r="CS202" s="7"/>
      <c r="CT202" s="6">
        <v>97</v>
      </c>
      <c r="CU202" s="6">
        <v>100</v>
      </c>
      <c r="CV202" s="9"/>
      <c r="CW202" s="13"/>
      <c r="CX202" s="13"/>
      <c r="CY202" s="9"/>
      <c r="CZ202" s="34">
        <v>0</v>
      </c>
      <c r="DA202" s="9">
        <v>0</v>
      </c>
      <c r="DB202" s="13">
        <v>0</v>
      </c>
      <c r="DC202" s="13"/>
      <c r="DD202" s="13"/>
      <c r="DE202" s="9"/>
      <c r="DF202" s="16">
        <v>0</v>
      </c>
      <c r="DG202" s="16">
        <v>0</v>
      </c>
      <c r="DH202" s="16">
        <v>0</v>
      </c>
      <c r="DI202" s="16">
        <v>0</v>
      </c>
      <c r="DJ202" s="16">
        <v>0</v>
      </c>
      <c r="DK202" s="16">
        <v>0</v>
      </c>
      <c r="DL202" s="16">
        <v>0</v>
      </c>
      <c r="DM202" s="16">
        <v>1</v>
      </c>
      <c r="DN202" s="16">
        <v>0</v>
      </c>
      <c r="DO202" s="16">
        <v>0</v>
      </c>
      <c r="DP202" s="16">
        <v>0</v>
      </c>
      <c r="DQ202" s="16">
        <v>0</v>
      </c>
      <c r="DR202" s="16">
        <v>1</v>
      </c>
      <c r="DS202" s="16">
        <v>0</v>
      </c>
      <c r="DT202" s="16">
        <v>0</v>
      </c>
      <c r="DU202" s="16">
        <v>0</v>
      </c>
      <c r="DV202" s="16">
        <v>1</v>
      </c>
      <c r="DW202" s="16">
        <v>0</v>
      </c>
      <c r="DX202" s="16">
        <v>0</v>
      </c>
      <c r="DY202" s="16">
        <v>0</v>
      </c>
      <c r="DZ202" s="3" t="s">
        <v>398</v>
      </c>
      <c r="EA202" s="3" t="s">
        <v>49</v>
      </c>
      <c r="EB202" s="50">
        <v>1.0441000000000001E-2</v>
      </c>
      <c r="EC202" s="55">
        <v>10441</v>
      </c>
      <c r="ED202" s="55">
        <v>10441</v>
      </c>
      <c r="EE202" s="57"/>
      <c r="EF202" s="57"/>
      <c r="EG202" s="55"/>
      <c r="EH202" s="21">
        <v>200</v>
      </c>
      <c r="EI202" s="57">
        <v>90.8</v>
      </c>
      <c r="EJ202" s="57">
        <v>109.2</v>
      </c>
      <c r="EK202" s="59">
        <v>1.9</v>
      </c>
      <c r="EL202" s="60">
        <v>0.45399999999999996</v>
      </c>
      <c r="EM202" s="56">
        <v>0.54600000000000004</v>
      </c>
      <c r="EN202" s="30">
        <f t="shared" ref="EN202:EN212" si="118">EK202*EL202</f>
        <v>0.86259999999999992</v>
      </c>
      <c r="EO202" s="30">
        <f t="shared" ref="EO202:EO212" si="119">EK202*EM202</f>
        <v>1.0374000000000001</v>
      </c>
      <c r="EP202" s="57"/>
      <c r="EQ202" s="57"/>
      <c r="ER202" s="56"/>
      <c r="ES202" s="31">
        <v>0</v>
      </c>
      <c r="ET202" s="31">
        <v>0</v>
      </c>
      <c r="EU202" s="18">
        <v>0.1</v>
      </c>
      <c r="EV202" s="55">
        <v>0</v>
      </c>
      <c r="EW202" s="55">
        <v>0</v>
      </c>
      <c r="EX202" s="55">
        <v>0</v>
      </c>
      <c r="EY202" s="55">
        <v>0</v>
      </c>
      <c r="EZ202" s="31">
        <v>0</v>
      </c>
      <c r="FA202" s="31">
        <v>0</v>
      </c>
      <c r="FB202" s="31">
        <v>0</v>
      </c>
      <c r="FC202" s="31">
        <v>0.6</v>
      </c>
      <c r="FD202" s="31">
        <v>0</v>
      </c>
      <c r="FE202" s="61"/>
      <c r="FF202" s="16">
        <v>0</v>
      </c>
      <c r="FG202" s="16">
        <v>0</v>
      </c>
      <c r="FH202" s="50">
        <v>0.1</v>
      </c>
      <c r="FI202" s="48">
        <f t="shared" si="111"/>
        <v>-2.3025850929940455</v>
      </c>
      <c r="FJ202" s="27">
        <v>1.2704244380620473</v>
      </c>
      <c r="FK202" s="27">
        <v>1.365148854291768</v>
      </c>
      <c r="FL202" s="31">
        <v>0.1</v>
      </c>
      <c r="FM202" s="30">
        <v>0</v>
      </c>
      <c r="FN202" s="30">
        <v>0</v>
      </c>
      <c r="FO202" s="31">
        <v>0.1</v>
      </c>
      <c r="FP202" s="31">
        <v>0.1</v>
      </c>
      <c r="FQ202" s="48">
        <v>0.80265502616216045</v>
      </c>
      <c r="FR202" s="48">
        <v>0.72099727080968612</v>
      </c>
      <c r="FS202" s="48">
        <v>0.7277666967310078</v>
      </c>
      <c r="FT202" s="48">
        <v>0.63460134868262663</v>
      </c>
      <c r="FU202" s="48">
        <v>0.85023383933544994</v>
      </c>
      <c r="FV202" s="31"/>
      <c r="FW202" s="30"/>
      <c r="FX202" s="31"/>
      <c r="FY202" s="31"/>
      <c r="FZ202" s="31"/>
      <c r="GA202" s="31"/>
      <c r="GB202" s="31"/>
      <c r="GC202" s="31"/>
      <c r="GD202" s="31"/>
      <c r="GE202" s="31"/>
      <c r="GF202" s="31"/>
      <c r="GG202" s="31"/>
      <c r="GH202" s="21">
        <v>31.4</v>
      </c>
      <c r="GI202" s="44">
        <v>-0.1493925633438051</v>
      </c>
    </row>
    <row r="203" spans="1:191" ht="14" customHeight="1" x14ac:dyDescent="0.15">
      <c r="A203" s="16" t="s">
        <v>561</v>
      </c>
      <c r="B203" s="21" t="s">
        <v>952</v>
      </c>
      <c r="C203" s="33">
        <v>5.2027027027027026</v>
      </c>
      <c r="D203" s="20">
        <v>4.5</v>
      </c>
      <c r="E203" s="20">
        <v>4.5</v>
      </c>
      <c r="F203" s="20">
        <v>4.5</v>
      </c>
      <c r="G203" s="20">
        <v>4.5</v>
      </c>
      <c r="H203" s="31">
        <v>-3.8461538461538463</v>
      </c>
      <c r="I203" s="31">
        <v>-3.6756756756756759</v>
      </c>
      <c r="J203" s="31">
        <v>-1</v>
      </c>
      <c r="K203" s="31">
        <v>-1</v>
      </c>
      <c r="L203" s="31">
        <v>-1</v>
      </c>
      <c r="M203" s="31">
        <v>-1</v>
      </c>
      <c r="N203" s="31">
        <v>5.04</v>
      </c>
      <c r="O203" s="21">
        <v>4</v>
      </c>
      <c r="P203" s="55">
        <v>1101.2917955</v>
      </c>
      <c r="Q203" s="57">
        <v>1103.1736939</v>
      </c>
      <c r="R203" s="57">
        <v>740.10075193</v>
      </c>
      <c r="S203" s="57">
        <v>1167.2586566</v>
      </c>
      <c r="T203" s="57">
        <v>560.81766370000003</v>
      </c>
      <c r="U203" s="57">
        <v>901.18714569999997</v>
      </c>
      <c r="V203" s="55">
        <v>940.11756288815798</v>
      </c>
      <c r="W203" s="50">
        <v>3.2126400665960042</v>
      </c>
      <c r="X203" s="31">
        <v>0.17050440397943259</v>
      </c>
      <c r="Y203" s="17">
        <v>7.8</v>
      </c>
      <c r="Z203" s="31">
        <v>11.343020040124999</v>
      </c>
      <c r="AA203" s="26">
        <v>42.6</v>
      </c>
      <c r="AB203" s="49">
        <v>0.11767568</v>
      </c>
      <c r="AC203" s="49">
        <v>0.11767568</v>
      </c>
      <c r="AD203" s="48">
        <v>9.8468332322162144</v>
      </c>
      <c r="AE203" s="48">
        <v>9.8468332322162144</v>
      </c>
      <c r="AG203" s="55">
        <f t="shared" si="112"/>
        <v>0</v>
      </c>
      <c r="AH203" s="50">
        <v>0</v>
      </c>
      <c r="AI203" s="39">
        <v>0</v>
      </c>
      <c r="AJ203" s="39">
        <v>0</v>
      </c>
      <c r="AK203" s="39">
        <v>0</v>
      </c>
      <c r="AL203" s="39">
        <v>0</v>
      </c>
      <c r="AM203" s="40">
        <v>0</v>
      </c>
      <c r="AN203" s="40">
        <v>0</v>
      </c>
      <c r="AO203" s="41">
        <v>0</v>
      </c>
      <c r="AP203" s="39">
        <f>AVERAGE(AV203,AK203,AN203)</f>
        <v>0.6560687123333333</v>
      </c>
      <c r="AQ203" s="40">
        <v>0</v>
      </c>
      <c r="AR203" s="40">
        <v>0</v>
      </c>
      <c r="AS203" s="41">
        <v>0</v>
      </c>
      <c r="AT203" s="39">
        <f>AVERAGE(AI203,AO203,AR203)</f>
        <v>0</v>
      </c>
      <c r="AU203" s="39">
        <v>3</v>
      </c>
      <c r="AV203" s="48">
        <v>1.9682061369999999</v>
      </c>
      <c r="AW203" s="55">
        <f t="shared" si="103"/>
        <v>1</v>
      </c>
      <c r="AX203" s="48">
        <v>0</v>
      </c>
      <c r="AY203" s="48">
        <v>1.7089151729375001</v>
      </c>
      <c r="AZ203" s="48">
        <v>1.7089151729375001</v>
      </c>
      <c r="BA203" s="56">
        <v>0.12583322944526315</v>
      </c>
      <c r="BB203" s="31">
        <f t="shared" ref="BB203:BB212" si="120">AX203*$BA203</f>
        <v>0</v>
      </c>
      <c r="BC203" s="31">
        <f t="shared" ref="BC203:BC212" si="121">AY203*$BA203</f>
        <v>0.215038315058736</v>
      </c>
      <c r="BD203" s="31">
        <f t="shared" ref="BD203:BD212" si="122">AZ203*$BA203</f>
        <v>0.215038315058736</v>
      </c>
      <c r="BE203" s="31">
        <v>10.061871547274951</v>
      </c>
      <c r="BF203" s="49">
        <v>1.8721479999999999E-3</v>
      </c>
      <c r="BG203" s="49">
        <v>1.8721479999999999E-3</v>
      </c>
      <c r="BH203" s="49">
        <v>0.26550000000000001</v>
      </c>
      <c r="BI203" s="49">
        <v>0.119547827</v>
      </c>
      <c r="BJ203" s="49">
        <v>0.119547827</v>
      </c>
      <c r="BK203" s="16">
        <v>0</v>
      </c>
      <c r="BL203" s="50">
        <v>22.9</v>
      </c>
      <c r="BM203" s="16">
        <v>28.6</v>
      </c>
      <c r="BN203" s="50">
        <v>1.5265186225094678</v>
      </c>
      <c r="BO203" s="9">
        <v>0.59099999999999997</v>
      </c>
      <c r="BP203" s="9">
        <v>0.70399999999999996</v>
      </c>
      <c r="BQ203" s="53">
        <v>0.71464051200000001</v>
      </c>
      <c r="BR203" s="6">
        <v>109</v>
      </c>
      <c r="BS203" s="11">
        <v>143</v>
      </c>
      <c r="BT203" s="48">
        <v>50.20356418497515</v>
      </c>
      <c r="BU203" s="56">
        <v>1.03</v>
      </c>
      <c r="BV203" s="16">
        <v>204</v>
      </c>
      <c r="BW203" s="16">
        <v>167</v>
      </c>
      <c r="BX203" s="16">
        <v>186</v>
      </c>
      <c r="BY203" s="16">
        <v>191</v>
      </c>
      <c r="BZ203" s="16">
        <v>156</v>
      </c>
      <c r="CA203" s="16">
        <v>174</v>
      </c>
      <c r="CB203" s="16">
        <v>174</v>
      </c>
      <c r="CC203" s="16">
        <v>141</v>
      </c>
      <c r="CD203" s="16">
        <v>158</v>
      </c>
      <c r="CE203" s="16">
        <v>158</v>
      </c>
      <c r="CF203" s="16">
        <v>128</v>
      </c>
      <c r="CG203" s="16">
        <v>143</v>
      </c>
      <c r="CH203" s="16">
        <v>148</v>
      </c>
      <c r="CI203" s="16">
        <v>121</v>
      </c>
      <c r="CJ203" s="16">
        <v>135</v>
      </c>
      <c r="CK203" s="49">
        <v>0.81756756756756754</v>
      </c>
      <c r="CL203" s="54">
        <v>0.95969318149143701</v>
      </c>
      <c r="CM203" s="56">
        <v>1.0205804917309711</v>
      </c>
      <c r="CN203" s="56">
        <v>1.0052552520833427</v>
      </c>
      <c r="CO203" s="6">
        <v>550</v>
      </c>
      <c r="CP203" s="14">
        <v>550</v>
      </c>
      <c r="CQ203" s="14">
        <v>430</v>
      </c>
      <c r="CR203" s="4">
        <v>150</v>
      </c>
      <c r="CS203" s="7">
        <v>23.7</v>
      </c>
      <c r="CT203" s="6">
        <v>94</v>
      </c>
      <c r="CU203" s="6">
        <v>42</v>
      </c>
      <c r="CV203" s="9">
        <v>0.78224479662378343</v>
      </c>
      <c r="CW203" s="13">
        <v>9.1</v>
      </c>
      <c r="CX203" s="13">
        <v>20.81</v>
      </c>
      <c r="CY203" s="9">
        <v>0.43728976453628066</v>
      </c>
      <c r="CZ203" s="34">
        <v>28</v>
      </c>
      <c r="DA203" s="9">
        <v>0.45400000000000001</v>
      </c>
      <c r="DB203" s="13">
        <v>30.72</v>
      </c>
      <c r="DC203" s="13">
        <v>80.514499999999998</v>
      </c>
      <c r="DD203" s="13">
        <v>91.168660000000003</v>
      </c>
      <c r="DE203" s="9">
        <v>0.88313791164639244</v>
      </c>
      <c r="DF203" s="16">
        <v>0</v>
      </c>
      <c r="DG203" s="16">
        <v>0</v>
      </c>
      <c r="DH203" s="16">
        <v>0</v>
      </c>
      <c r="DI203" s="16">
        <v>0</v>
      </c>
      <c r="DJ203" s="16">
        <v>0</v>
      </c>
      <c r="DK203" s="16">
        <v>0</v>
      </c>
      <c r="DL203" s="16">
        <v>0</v>
      </c>
      <c r="DM203" s="16">
        <v>0</v>
      </c>
      <c r="DN203" s="16">
        <v>0</v>
      </c>
      <c r="DO203" s="16">
        <v>0</v>
      </c>
      <c r="DP203" s="16">
        <v>0</v>
      </c>
      <c r="DQ203" s="16">
        <v>1</v>
      </c>
      <c r="DR203" s="16">
        <v>0</v>
      </c>
      <c r="DS203" s="16">
        <v>0</v>
      </c>
      <c r="DT203" s="16">
        <v>0</v>
      </c>
      <c r="DU203" s="16">
        <v>0</v>
      </c>
      <c r="DV203" s="16">
        <v>1</v>
      </c>
      <c r="DW203" s="16">
        <v>0</v>
      </c>
      <c r="DX203" s="16">
        <v>0</v>
      </c>
      <c r="DY203" s="16">
        <v>0</v>
      </c>
      <c r="DZ203" s="3" t="s">
        <v>400</v>
      </c>
      <c r="EA203" s="3" t="s">
        <v>400</v>
      </c>
      <c r="EB203" s="50">
        <v>18.735441270270268</v>
      </c>
      <c r="EC203" s="55">
        <v>18735441.270270269</v>
      </c>
      <c r="ED203" s="55">
        <v>28699255</v>
      </c>
      <c r="EE203" s="57">
        <v>14348430.999359794</v>
      </c>
      <c r="EF203" s="57">
        <v>14350824.000640204</v>
      </c>
      <c r="EG203" s="55">
        <v>9117259.5243448261</v>
      </c>
      <c r="EH203" s="21">
        <v>652400</v>
      </c>
      <c r="EI203" s="57">
        <v>325547.59999999998</v>
      </c>
      <c r="EJ203" s="57">
        <v>326852.40000000002</v>
      </c>
      <c r="EK203" s="59">
        <v>2.2999999999999998</v>
      </c>
      <c r="EL203" s="60">
        <v>0.499</v>
      </c>
      <c r="EM203" s="56">
        <v>0.501</v>
      </c>
      <c r="EN203" s="30">
        <f t="shared" si="118"/>
        <v>1.1476999999999999</v>
      </c>
      <c r="EO203" s="30">
        <f t="shared" si="119"/>
        <v>1.1522999999999999</v>
      </c>
      <c r="EP203" s="57">
        <f t="shared" ref="EP203:EP212" si="123">EE203-EI203</f>
        <v>14022883.399359794</v>
      </c>
      <c r="EQ203" s="57">
        <f t="shared" ref="EQ203:EQ212" si="124">EF203-EJ203</f>
        <v>14023971.600640204</v>
      </c>
      <c r="ER203" s="56">
        <f t="shared" ref="ER203:ER212" si="125">EP203/EQ203</f>
        <v>0.99992240420107814</v>
      </c>
      <c r="ES203" s="31">
        <v>83.899999999999991</v>
      </c>
      <c r="ET203" s="31">
        <v>12.1</v>
      </c>
      <c r="EU203" s="18">
        <v>12.1</v>
      </c>
      <c r="EV203" s="55">
        <v>0</v>
      </c>
      <c r="EW203" s="55">
        <v>0</v>
      </c>
      <c r="EX203" s="55">
        <v>0</v>
      </c>
      <c r="EY203" s="55">
        <v>0</v>
      </c>
      <c r="EZ203" s="31">
        <v>0</v>
      </c>
      <c r="FA203" s="31">
        <v>0</v>
      </c>
      <c r="FB203" s="31">
        <v>0</v>
      </c>
      <c r="FC203" s="31">
        <v>3.1</v>
      </c>
      <c r="FD203" s="31">
        <v>0.89999999999999991</v>
      </c>
      <c r="FE203" s="61">
        <v>0.92200000000000004</v>
      </c>
      <c r="FF203" s="16">
        <v>4</v>
      </c>
      <c r="FG203" s="16">
        <v>106200</v>
      </c>
      <c r="FH203" s="50">
        <v>5668.4013185491422</v>
      </c>
      <c r="FI203" s="48">
        <f t="shared" si="111"/>
        <v>8.6426624025646781</v>
      </c>
      <c r="FJ203" s="27">
        <v>-1.4265889566036389</v>
      </c>
      <c r="FK203" s="27">
        <v>-1.2910426593321438</v>
      </c>
      <c r="FL203" s="31">
        <v>31</v>
      </c>
      <c r="FM203" s="30">
        <v>1.5161290322580645</v>
      </c>
      <c r="FN203" s="30">
        <v>0.90322580645161288</v>
      </c>
      <c r="FO203" s="31">
        <v>47</v>
      </c>
      <c r="FP203" s="31">
        <v>28</v>
      </c>
      <c r="FQ203" s="48">
        <v>-1.3923641241800273</v>
      </c>
      <c r="FR203" s="48">
        <v>-2.624594760555313</v>
      </c>
      <c r="FS203" s="48">
        <v>-2.7484554369276699</v>
      </c>
      <c r="FT203" s="48">
        <v>-2.6553274961365698</v>
      </c>
      <c r="FU203" s="48">
        <v>-2.142356895426345</v>
      </c>
      <c r="FV203" s="31">
        <v>2.5888003618999997</v>
      </c>
      <c r="FW203" s="30">
        <v>0.54539238799999989</v>
      </c>
      <c r="FX203" s="31">
        <v>12.577574376349999</v>
      </c>
      <c r="FY203" s="31">
        <v>11.487504262222222</v>
      </c>
      <c r="FZ203" s="31">
        <v>11.351133225454545</v>
      </c>
      <c r="GA203" s="31">
        <v>8.2882658333333317E-2</v>
      </c>
      <c r="GB203" s="31">
        <v>12.812040093909088</v>
      </c>
      <c r="GC203" s="31">
        <v>34.842827349090911</v>
      </c>
      <c r="GD203" s="31">
        <v>13.933517070636366</v>
      </c>
      <c r="GE203" s="31">
        <v>48.77634441972728</v>
      </c>
      <c r="GF203" s="31">
        <v>5.5366678375898069</v>
      </c>
      <c r="GG203" s="31">
        <v>50.178902440000002</v>
      </c>
      <c r="GH203" s="21">
        <v>85.8</v>
      </c>
      <c r="GI203" s="44">
        <v>-0.8197505552716281</v>
      </c>
    </row>
    <row r="204" spans="1:191" ht="14" customHeight="1" x14ac:dyDescent="0.15">
      <c r="A204" s="16" t="s">
        <v>690</v>
      </c>
      <c r="B204" s="21" t="s">
        <v>953</v>
      </c>
      <c r="C204" s="33">
        <v>3.3157894736842106</v>
      </c>
      <c r="D204" s="20">
        <v>2.5</v>
      </c>
      <c r="E204" s="20">
        <v>2.5</v>
      </c>
      <c r="F204" s="20">
        <v>2.5</v>
      </c>
      <c r="G204" s="20">
        <v>2.5</v>
      </c>
      <c r="H204" s="31">
        <v>6.4736842105263159</v>
      </c>
      <c r="I204" s="31">
        <v>6.4736842105263159</v>
      </c>
      <c r="J204" s="31">
        <v>6.8</v>
      </c>
      <c r="K204" s="31">
        <v>7</v>
      </c>
      <c r="L204" s="31">
        <v>7</v>
      </c>
      <c r="M204" s="31">
        <v>7</v>
      </c>
      <c r="N204" s="31">
        <v>2.6</v>
      </c>
      <c r="O204" s="21">
        <v>5</v>
      </c>
      <c r="P204" s="55"/>
      <c r="Q204" s="57"/>
      <c r="R204" s="57"/>
      <c r="S204" s="57">
        <v>8562.5588542000005</v>
      </c>
      <c r="T204" s="57">
        <v>8062.6049089999997</v>
      </c>
      <c r="U204" s="57">
        <v>5583.3991749999996</v>
      </c>
      <c r="V204" s="55">
        <v>6819.3415342666676</v>
      </c>
      <c r="W204" s="50">
        <v>-2.4198338401412864</v>
      </c>
      <c r="X204" s="31"/>
      <c r="Y204" s="17">
        <v>24.224999999999998</v>
      </c>
      <c r="Z204" s="31">
        <v>18.5478878925</v>
      </c>
      <c r="AA204" s="26">
        <v>27.6</v>
      </c>
      <c r="AB204" s="49">
        <v>0</v>
      </c>
      <c r="AC204" s="49">
        <v>1E-3</v>
      </c>
      <c r="AD204" s="48">
        <v>0.39608708075000004</v>
      </c>
      <c r="AE204" s="48">
        <v>0.39608708075000004</v>
      </c>
      <c r="AF204" s="55">
        <v>87149.111111111109</v>
      </c>
      <c r="AG204" s="55">
        <f t="shared" si="112"/>
        <v>87149111.111111104</v>
      </c>
      <c r="AH204" s="50">
        <v>1.7503875770951605</v>
      </c>
      <c r="AI204" s="39"/>
      <c r="AJ204" s="39">
        <v>984.73625445774451</v>
      </c>
      <c r="AK204" s="39">
        <v>1970.1045142365119</v>
      </c>
      <c r="AL204" s="39">
        <v>1477.4203843471282</v>
      </c>
      <c r="AM204" s="40"/>
      <c r="AN204" s="40">
        <v>0</v>
      </c>
      <c r="AO204" s="41">
        <v>0</v>
      </c>
      <c r="AP204" s="39">
        <f>AVERAGE(AK204,AN204)</f>
        <v>985.05225711825597</v>
      </c>
      <c r="AQ204" s="40"/>
      <c r="AR204" s="40">
        <v>984.73625445774451</v>
      </c>
      <c r="AS204" s="41">
        <v>1970.1045142365119</v>
      </c>
      <c r="AT204" s="39">
        <f>AVERAGE(AO204,AR204)</f>
        <v>492.36812722887225</v>
      </c>
      <c r="AU204" s="39">
        <v>2</v>
      </c>
      <c r="AV204" s="48">
        <v>6.8402892535384616</v>
      </c>
      <c r="AW204" s="55">
        <f t="shared" si="103"/>
        <v>0</v>
      </c>
      <c r="AX204" s="48">
        <v>6.8402892535384616</v>
      </c>
      <c r="AY204" s="48">
        <v>7.8977580726923104</v>
      </c>
      <c r="AZ204" s="48">
        <v>14.738047326230772</v>
      </c>
      <c r="BA204" s="56">
        <v>0.4394971516714285</v>
      </c>
      <c r="BB204" s="31">
        <f t="shared" si="120"/>
        <v>3.0062876435388355</v>
      </c>
      <c r="BC204" s="31">
        <f t="shared" si="121"/>
        <v>3.4710421775383011</v>
      </c>
      <c r="BD204" s="31">
        <f t="shared" si="122"/>
        <v>6.4773298210771371</v>
      </c>
      <c r="BE204" s="31">
        <v>6.8734169018271372</v>
      </c>
      <c r="BF204" s="49">
        <v>2.2319075000000001E-2</v>
      </c>
      <c r="BG204" s="49">
        <v>2.2319075000000001E-2</v>
      </c>
      <c r="BH204" s="49"/>
      <c r="BI204" s="49">
        <v>2.2319075000000001E-2</v>
      </c>
      <c r="BJ204" s="49">
        <v>2.2319075000000001E-2</v>
      </c>
      <c r="BK204" s="16">
        <v>1</v>
      </c>
      <c r="BL204" s="50">
        <v>142.69999999999999</v>
      </c>
      <c r="BM204" s="16">
        <v>164.39999999999998</v>
      </c>
      <c r="BN204" s="50">
        <v>3.3019696243092929</v>
      </c>
      <c r="BO204" s="9">
        <v>0.46100000000000002</v>
      </c>
      <c r="BP204" s="9">
        <v>0.48799999999999999</v>
      </c>
      <c r="BQ204" s="53">
        <v>0.46301602600000002</v>
      </c>
      <c r="BR204" s="6">
        <v>44</v>
      </c>
      <c r="BS204" s="11">
        <v>69</v>
      </c>
      <c r="BT204" s="48">
        <v>54.262880452013761</v>
      </c>
      <c r="BU204" s="56">
        <v>1.0589999999999999</v>
      </c>
      <c r="BV204" s="16">
        <v>26</v>
      </c>
      <c r="BW204" s="16">
        <v>16</v>
      </c>
      <c r="BX204" s="16">
        <v>21</v>
      </c>
      <c r="BY204" s="16">
        <v>26</v>
      </c>
      <c r="BZ204" s="16">
        <v>15</v>
      </c>
      <c r="CA204" s="16">
        <v>21</v>
      </c>
      <c r="CB204" s="16">
        <v>24</v>
      </c>
      <c r="CC204" s="16">
        <v>14</v>
      </c>
      <c r="CD204" s="16">
        <v>19</v>
      </c>
      <c r="CE204" s="16">
        <v>21</v>
      </c>
      <c r="CF204" s="16">
        <v>12</v>
      </c>
      <c r="CG204" s="16">
        <v>17</v>
      </c>
      <c r="CH204" s="16">
        <v>19</v>
      </c>
      <c r="CI204" s="16">
        <v>12</v>
      </c>
      <c r="CJ204" s="16">
        <v>15</v>
      </c>
      <c r="CK204" s="49">
        <v>0.63157894736842102</v>
      </c>
      <c r="CL204" s="54">
        <v>0.84393212675491347</v>
      </c>
      <c r="CM204" s="56">
        <v>1.1842947009276044</v>
      </c>
      <c r="CN204" s="56">
        <v>1.0409005024616793</v>
      </c>
      <c r="CO204" s="6">
        <v>18</v>
      </c>
      <c r="CP204" s="14">
        <v>18</v>
      </c>
      <c r="CQ204" s="14">
        <v>26</v>
      </c>
      <c r="CR204" s="4">
        <v>28.3</v>
      </c>
      <c r="CS204" s="7">
        <v>66.7</v>
      </c>
      <c r="CT204" s="6">
        <v>99</v>
      </c>
      <c r="CU204" s="6">
        <v>99</v>
      </c>
      <c r="CV204" s="9">
        <v>0.99613188036773936</v>
      </c>
      <c r="CW204" s="13">
        <v>91.5</v>
      </c>
      <c r="CX204" s="13">
        <v>96.11</v>
      </c>
      <c r="CY204" s="9">
        <v>0.95203412756216832</v>
      </c>
      <c r="CZ204" s="34">
        <v>4</v>
      </c>
      <c r="DA204" s="9">
        <v>8.6999999999999994E-2</v>
      </c>
      <c r="DB204" s="13">
        <v>8.2200000000000006</v>
      </c>
      <c r="DC204" s="13">
        <v>62.340290000000003</v>
      </c>
      <c r="DD204" s="13">
        <v>72.589879999999994</v>
      </c>
      <c r="DE204" s="9">
        <v>0.8588013921499803</v>
      </c>
      <c r="DF204" s="16">
        <v>0</v>
      </c>
      <c r="DG204" s="16">
        <v>0</v>
      </c>
      <c r="DH204" s="16">
        <v>0</v>
      </c>
      <c r="DI204" s="16">
        <v>0</v>
      </c>
      <c r="DJ204" s="16">
        <v>0</v>
      </c>
      <c r="DK204" s="16">
        <v>0</v>
      </c>
      <c r="DL204" s="16">
        <v>1</v>
      </c>
      <c r="DM204" s="16">
        <v>0</v>
      </c>
      <c r="DN204" s="16">
        <v>0</v>
      </c>
      <c r="DO204" s="16">
        <v>0</v>
      </c>
      <c r="DP204" s="16">
        <v>0</v>
      </c>
      <c r="DQ204" s="16">
        <v>0</v>
      </c>
      <c r="DR204" s="16">
        <v>0</v>
      </c>
      <c r="DS204" s="16">
        <v>1</v>
      </c>
      <c r="DT204" s="16">
        <v>0</v>
      </c>
      <c r="DU204" s="16">
        <v>1</v>
      </c>
      <c r="DV204" s="16">
        <v>0</v>
      </c>
      <c r="DW204" s="16">
        <v>0</v>
      </c>
      <c r="DX204" s="16">
        <v>0</v>
      </c>
      <c r="DY204" s="16">
        <v>0</v>
      </c>
      <c r="DZ204" s="3" t="s">
        <v>422</v>
      </c>
      <c r="EA204" s="3" t="s">
        <v>66</v>
      </c>
      <c r="EB204" s="50">
        <v>49.78846528135135</v>
      </c>
      <c r="EC204" s="55">
        <v>49788465.28135135</v>
      </c>
      <c r="ED204" s="55">
        <v>47105150</v>
      </c>
      <c r="EE204" s="57">
        <v>25350624.85630988</v>
      </c>
      <c r="EF204" s="57">
        <v>21754525.143690124</v>
      </c>
      <c r="EG204" s="55">
        <v>24526581.375862069</v>
      </c>
      <c r="EH204" s="21">
        <v>5390600</v>
      </c>
      <c r="EI204" s="57">
        <v>3083423.2</v>
      </c>
      <c r="EJ204" s="57">
        <v>2307176.7999999998</v>
      </c>
      <c r="EK204" s="59">
        <v>11.5</v>
      </c>
      <c r="EL204" s="60">
        <v>0.57200000000000006</v>
      </c>
      <c r="EM204" s="56">
        <v>0.42799999999999999</v>
      </c>
      <c r="EN204" s="30">
        <f t="shared" si="118"/>
        <v>6.5780000000000012</v>
      </c>
      <c r="EO204" s="30">
        <f t="shared" si="119"/>
        <v>4.9219999999999997</v>
      </c>
      <c r="EP204" s="57">
        <f t="shared" si="123"/>
        <v>22267201.65630988</v>
      </c>
      <c r="EQ204" s="57">
        <f t="shared" si="124"/>
        <v>19447348.343690123</v>
      </c>
      <c r="ER204" s="56">
        <f t="shared" si="125"/>
        <v>1.1449993728083081</v>
      </c>
      <c r="ES204" s="31">
        <v>96.100000000000009</v>
      </c>
      <c r="ET204" s="31">
        <v>0</v>
      </c>
      <c r="EU204" s="18">
        <v>1</v>
      </c>
      <c r="EV204" s="55">
        <v>0</v>
      </c>
      <c r="EW204" s="55">
        <v>0</v>
      </c>
      <c r="EX204" s="55">
        <v>0</v>
      </c>
      <c r="EY204" s="55">
        <v>0</v>
      </c>
      <c r="EZ204" s="31">
        <v>0</v>
      </c>
      <c r="FA204" s="31">
        <v>0</v>
      </c>
      <c r="FB204" s="31">
        <v>0.6</v>
      </c>
      <c r="FC204" s="31">
        <v>3.2</v>
      </c>
      <c r="FD204" s="31">
        <v>0</v>
      </c>
      <c r="FE204" s="61">
        <v>0.42199999999999999</v>
      </c>
      <c r="FF204" s="16">
        <v>0</v>
      </c>
      <c r="FG204" s="16">
        <v>0</v>
      </c>
      <c r="FH204" s="50">
        <v>0.1</v>
      </c>
      <c r="FI204" s="48">
        <f t="shared" si="111"/>
        <v>-2.3025850929940455</v>
      </c>
      <c r="FJ204" s="27">
        <v>-0.17573340849980046</v>
      </c>
      <c r="FK204" s="27">
        <v>-0.11297832725355912</v>
      </c>
      <c r="FL204" s="33">
        <v>2</v>
      </c>
      <c r="FM204" s="30">
        <v>2</v>
      </c>
      <c r="FN204" s="30">
        <v>1</v>
      </c>
      <c r="FO204" s="31">
        <v>4</v>
      </c>
      <c r="FP204" s="31">
        <v>2</v>
      </c>
      <c r="FQ204" s="48">
        <v>0.80265502616216045</v>
      </c>
      <c r="FR204" s="48">
        <v>0.51528125593611018</v>
      </c>
      <c r="FS204" s="48">
        <v>0.43869918455043538</v>
      </c>
      <c r="FT204" s="48">
        <v>0.41055601516447343</v>
      </c>
      <c r="FU204" s="48">
        <v>0.41084263091192408</v>
      </c>
      <c r="FV204" s="31">
        <v>2.8366080649999996</v>
      </c>
      <c r="FW204" s="30">
        <v>1.5547783107058823</v>
      </c>
      <c r="FX204" s="31">
        <v>19.461386581500001</v>
      </c>
      <c r="FY204" s="31">
        <v>15.047656441111112</v>
      </c>
      <c r="FZ204" s="31">
        <v>14.842065885000002</v>
      </c>
      <c r="GA204" s="31">
        <v>0.39254175599999996</v>
      </c>
      <c r="GB204" s="31">
        <v>4.4869554838999992</v>
      </c>
      <c r="GC204" s="31">
        <v>28.839032634999995</v>
      </c>
      <c r="GD204" s="31">
        <v>13.298420494000002</v>
      </c>
      <c r="GE204" s="31">
        <v>42.137453128999994</v>
      </c>
      <c r="GF204" s="31">
        <v>6.2540685556671738</v>
      </c>
      <c r="GG204" s="31">
        <v>67.95682927</v>
      </c>
      <c r="GH204" s="21">
        <v>14.7</v>
      </c>
      <c r="GI204" s="44">
        <v>-0.72297601578593818</v>
      </c>
    </row>
    <row r="205" spans="1:191" ht="14" customHeight="1" x14ac:dyDescent="0.15">
      <c r="A205" s="16" t="s">
        <v>558</v>
      </c>
      <c r="B205" s="21" t="s">
        <v>960</v>
      </c>
      <c r="C205" s="33">
        <v>5.4054054054054053</v>
      </c>
      <c r="D205" s="20">
        <v>5.6</v>
      </c>
      <c r="E205" s="20">
        <v>5.5</v>
      </c>
      <c r="F205" s="20">
        <v>5.5</v>
      </c>
      <c r="G205" s="20">
        <v>5.5</v>
      </c>
      <c r="H205" s="31">
        <v>-8</v>
      </c>
      <c r="I205" s="31">
        <v>-8</v>
      </c>
      <c r="J205" s="31">
        <v>-8</v>
      </c>
      <c r="K205" s="31">
        <v>-8</v>
      </c>
      <c r="L205" s="31">
        <v>-8</v>
      </c>
      <c r="M205" s="31">
        <v>-8</v>
      </c>
      <c r="N205" s="31">
        <v>5.7200000000000006</v>
      </c>
      <c r="O205" s="21">
        <v>0</v>
      </c>
      <c r="P205" s="55">
        <v>15719.44211</v>
      </c>
      <c r="Q205" s="57">
        <v>15478.742504</v>
      </c>
      <c r="R205" s="57">
        <v>41634.592146000003</v>
      </c>
      <c r="S205" s="57">
        <v>47249.015941999998</v>
      </c>
      <c r="T205" s="57">
        <v>50885.657039999998</v>
      </c>
      <c r="U205" s="57">
        <v>48992.436979999999</v>
      </c>
      <c r="V205" s="55">
        <v>46004.731817868415</v>
      </c>
      <c r="W205" s="50">
        <v>-0.25244853114275106</v>
      </c>
      <c r="X205" s="31">
        <v>3.4854772641717449</v>
      </c>
      <c r="Y205" s="17">
        <v>36.599999999999994</v>
      </c>
      <c r="Z205" s="31">
        <v>17.168976709375002</v>
      </c>
      <c r="AA205" s="26"/>
      <c r="AD205" s="48">
        <v>3.8309555260869578E-2</v>
      </c>
      <c r="AE205" s="48">
        <v>3.8309555260869578E-2</v>
      </c>
      <c r="AF205" s="55">
        <v>114355.66666666667</v>
      </c>
      <c r="AG205" s="55">
        <f t="shared" si="112"/>
        <v>114355666.66666667</v>
      </c>
      <c r="AH205" s="50">
        <v>54.409840768642084</v>
      </c>
      <c r="AI205" s="39">
        <v>133810.80632560709</v>
      </c>
      <c r="AJ205" s="39">
        <v>106820.53422924261</v>
      </c>
      <c r="AK205" s="39">
        <v>118110.73365858146</v>
      </c>
      <c r="AL205" s="39">
        <v>119580.69140447705</v>
      </c>
      <c r="AM205" s="40">
        <v>0</v>
      </c>
      <c r="AN205" s="40">
        <v>0</v>
      </c>
      <c r="AO205" s="41">
        <v>0</v>
      </c>
      <c r="AP205" s="39">
        <f>AVERAGE(AV205,AK205,AN205)</f>
        <v>39388.279824235949</v>
      </c>
      <c r="AQ205" s="40">
        <v>133810.80632560709</v>
      </c>
      <c r="AR205" s="40">
        <v>106820.53422924261</v>
      </c>
      <c r="AS205" s="41">
        <v>118110.73365858146</v>
      </c>
      <c r="AT205" s="39">
        <f>AVERAGE(AI205,AO205,AR205)</f>
        <v>80210.446851616565</v>
      </c>
      <c r="AU205" s="39">
        <v>3</v>
      </c>
      <c r="AV205" s="48">
        <v>54.105814126384615</v>
      </c>
      <c r="AW205" s="55">
        <f t="shared" si="103"/>
        <v>0</v>
      </c>
      <c r="AX205" s="48">
        <v>54.105814126384615</v>
      </c>
      <c r="AY205" s="48">
        <v>23.465070834692305</v>
      </c>
      <c r="AZ205" s="48">
        <v>77.570884961076928</v>
      </c>
      <c r="BA205" s="56">
        <v>0.71849878951714308</v>
      </c>
      <c r="BB205" s="31">
        <f t="shared" si="120"/>
        <v>38.874961955646889</v>
      </c>
      <c r="BC205" s="31">
        <f t="shared" si="121"/>
        <v>16.859624990660439</v>
      </c>
      <c r="BD205" s="31">
        <f t="shared" si="122"/>
        <v>55.734586946307331</v>
      </c>
      <c r="BE205" s="31">
        <v>55.772896501568198</v>
      </c>
      <c r="BF205" s="49">
        <v>0.59441848200000003</v>
      </c>
      <c r="BG205" s="49">
        <v>0.59441848200000003</v>
      </c>
      <c r="BH205" s="49">
        <v>0.68210000000000004</v>
      </c>
      <c r="BK205" s="16">
        <v>0</v>
      </c>
      <c r="BM205" s="16"/>
      <c r="BN205" s="50">
        <v>0</v>
      </c>
      <c r="BO205" s="9">
        <v>0.69099999999999995</v>
      </c>
      <c r="BP205" s="9">
        <v>0.36799999999999999</v>
      </c>
      <c r="BQ205" s="53">
        <v>0.46367005300000003</v>
      </c>
      <c r="BR205" s="6">
        <v>45</v>
      </c>
      <c r="BS205" s="11">
        <v>32</v>
      </c>
      <c r="BT205" s="48">
        <v>35.12833486233383</v>
      </c>
      <c r="BU205" s="56">
        <v>1.05</v>
      </c>
      <c r="BV205" s="16">
        <v>19</v>
      </c>
      <c r="BW205" s="16">
        <v>15</v>
      </c>
      <c r="BX205" s="16">
        <v>17</v>
      </c>
      <c r="BY205" s="16">
        <v>15</v>
      </c>
      <c r="BZ205" s="16">
        <v>12</v>
      </c>
      <c r="CA205" s="16">
        <v>14</v>
      </c>
      <c r="CB205" s="16">
        <v>12</v>
      </c>
      <c r="CC205" s="16">
        <v>10</v>
      </c>
      <c r="CD205" s="16">
        <v>11</v>
      </c>
      <c r="CE205" s="16">
        <v>10</v>
      </c>
      <c r="CF205" s="16">
        <v>8</v>
      </c>
      <c r="CG205" s="16">
        <v>9</v>
      </c>
      <c r="CH205" s="16">
        <v>8</v>
      </c>
      <c r="CI205" s="16">
        <v>7</v>
      </c>
      <c r="CJ205" s="16">
        <v>8</v>
      </c>
      <c r="CK205" s="49">
        <v>0.875</v>
      </c>
      <c r="CL205" s="54">
        <v>0.93578497401920147</v>
      </c>
      <c r="CM205" s="56">
        <v>1.0336395191640175</v>
      </c>
      <c r="CN205" s="56">
        <v>1.0076429500308852</v>
      </c>
      <c r="CO205" s="6">
        <v>37</v>
      </c>
      <c r="CP205" s="14">
        <v>37</v>
      </c>
      <c r="CQ205" s="14">
        <v>10</v>
      </c>
      <c r="CR205" s="4">
        <v>16</v>
      </c>
      <c r="CS205" s="7"/>
      <c r="CT205" s="6"/>
      <c r="CU205" s="6">
        <v>100</v>
      </c>
      <c r="CV205" s="9">
        <v>1.022268655385749</v>
      </c>
      <c r="CW205" s="13">
        <v>76.900000000000006</v>
      </c>
      <c r="CX205" s="13">
        <v>77.3</v>
      </c>
      <c r="CY205" s="9">
        <v>0.99482535575679187</v>
      </c>
      <c r="CZ205" s="34">
        <v>8</v>
      </c>
      <c r="DA205" s="9">
        <v>0.28999999999999998</v>
      </c>
      <c r="DB205" s="13">
        <v>22.5</v>
      </c>
      <c r="DC205" s="13">
        <v>42.506129999999999</v>
      </c>
      <c r="DD205" s="13">
        <v>92.606629999999996</v>
      </c>
      <c r="DE205" s="9">
        <v>0.45899661827668281</v>
      </c>
      <c r="DF205" s="16">
        <v>1</v>
      </c>
      <c r="DG205" s="16">
        <v>0</v>
      </c>
      <c r="DH205" s="16">
        <v>0</v>
      </c>
      <c r="DI205" s="16">
        <v>0</v>
      </c>
      <c r="DJ205" s="16">
        <v>0</v>
      </c>
      <c r="DK205" s="16">
        <v>0</v>
      </c>
      <c r="DL205" s="16">
        <v>0</v>
      </c>
      <c r="DM205" s="16">
        <v>0</v>
      </c>
      <c r="DN205" s="16">
        <v>0</v>
      </c>
      <c r="DO205" s="16">
        <v>0</v>
      </c>
      <c r="DP205" s="16">
        <v>0</v>
      </c>
      <c r="DQ205" s="16">
        <v>0</v>
      </c>
      <c r="DR205" s="16">
        <v>0</v>
      </c>
      <c r="DS205" s="16">
        <v>0</v>
      </c>
      <c r="DT205" s="16">
        <v>0</v>
      </c>
      <c r="DU205" s="16">
        <v>0</v>
      </c>
      <c r="DV205" s="16">
        <v>0</v>
      </c>
      <c r="DW205" s="16">
        <v>1</v>
      </c>
      <c r="DX205" s="16">
        <v>1</v>
      </c>
      <c r="DY205" s="16">
        <v>1</v>
      </c>
      <c r="DZ205" s="3" t="s">
        <v>399</v>
      </c>
      <c r="EA205" s="3" t="s">
        <v>423</v>
      </c>
      <c r="EB205" s="50">
        <v>2.1017460270270272</v>
      </c>
      <c r="EC205" s="55">
        <v>2101746.0270270272</v>
      </c>
      <c r="ED205" s="55">
        <v>4089032</v>
      </c>
      <c r="EE205" s="57">
        <v>1306910.0000535375</v>
      </c>
      <c r="EF205" s="57">
        <v>2782121.9999464625</v>
      </c>
      <c r="EG205" s="55">
        <v>1430486.3184931034</v>
      </c>
      <c r="EH205" s="21">
        <v>2863000</v>
      </c>
      <c r="EI205" s="57">
        <v>793050.99999999988</v>
      </c>
      <c r="EJ205" s="57">
        <v>2069949</v>
      </c>
      <c r="EK205" s="59">
        <v>70</v>
      </c>
      <c r="EL205" s="60">
        <v>0.27699999999999997</v>
      </c>
      <c r="EM205" s="56">
        <v>0.72299999999999998</v>
      </c>
      <c r="EN205" s="30">
        <f t="shared" si="118"/>
        <v>19.389999999999997</v>
      </c>
      <c r="EO205" s="30">
        <f t="shared" si="119"/>
        <v>50.61</v>
      </c>
      <c r="EP205" s="57">
        <f t="shared" si="123"/>
        <v>513859.00005353766</v>
      </c>
      <c r="EQ205" s="57">
        <f t="shared" si="124"/>
        <v>712172.99994646246</v>
      </c>
      <c r="ER205" s="56">
        <f t="shared" si="125"/>
        <v>0.721536761562383</v>
      </c>
      <c r="ES205" s="31">
        <v>0</v>
      </c>
      <c r="ET205" s="31">
        <v>96</v>
      </c>
      <c r="EU205" s="18">
        <v>76.2</v>
      </c>
      <c r="EV205" s="55">
        <v>1</v>
      </c>
      <c r="EW205" s="55">
        <v>0</v>
      </c>
      <c r="EX205" s="55">
        <v>1</v>
      </c>
      <c r="EY205" s="55">
        <v>1</v>
      </c>
      <c r="EZ205" s="31">
        <v>0</v>
      </c>
      <c r="FA205" s="31">
        <v>0</v>
      </c>
      <c r="FB205" s="31">
        <v>0</v>
      </c>
      <c r="FC205" s="31">
        <v>0</v>
      </c>
      <c r="FD205" s="31">
        <v>0</v>
      </c>
      <c r="FE205" s="61">
        <v>0.24199999999999999</v>
      </c>
      <c r="FF205" s="16">
        <v>0</v>
      </c>
      <c r="FG205" s="16">
        <v>0</v>
      </c>
      <c r="FH205" s="50">
        <v>0.1</v>
      </c>
      <c r="FI205" s="48">
        <f t="shared" ref="FI205:FI217" si="126">LN(FH205)</f>
        <v>-2.3025850929940455</v>
      </c>
      <c r="FJ205" s="27">
        <v>0.75837298901785954</v>
      </c>
      <c r="FK205" s="27">
        <v>0.78268093915403802</v>
      </c>
      <c r="FL205" s="33">
        <v>1</v>
      </c>
      <c r="FM205" s="30">
        <v>2</v>
      </c>
      <c r="FN205" s="30">
        <v>1</v>
      </c>
      <c r="FO205" s="31">
        <v>2</v>
      </c>
      <c r="FP205" s="31">
        <v>1</v>
      </c>
      <c r="FQ205" s="48">
        <v>0.80265502616216045</v>
      </c>
      <c r="FR205" s="48">
        <v>0.62355284271167644</v>
      </c>
      <c r="FS205" s="48">
        <v>0.58693893438662637</v>
      </c>
      <c r="FT205" s="48">
        <v>0.52847461175297517</v>
      </c>
      <c r="FU205" s="48">
        <v>0.6648604708334952</v>
      </c>
      <c r="FV205" s="31">
        <v>7.8127824577272715</v>
      </c>
      <c r="FW205" s="30">
        <v>3.7499838542105257</v>
      </c>
      <c r="FX205" s="31">
        <v>15.344319784000001</v>
      </c>
      <c r="FY205" s="31"/>
      <c r="FZ205" s="31">
        <v>1.6412454906666667</v>
      </c>
      <c r="GA205" s="31"/>
      <c r="GB205" s="31"/>
      <c r="GC205" s="31">
        <v>15.966781603333333</v>
      </c>
      <c r="GD205" s="31"/>
      <c r="GE205" s="31"/>
      <c r="GF205" s="31"/>
      <c r="GG205" s="31">
        <v>77.376121949999998</v>
      </c>
      <c r="GH205" s="21">
        <v>8</v>
      </c>
      <c r="GI205" s="44">
        <v>1.0244460851384947</v>
      </c>
    </row>
    <row r="206" spans="1:191" ht="14" customHeight="1" x14ac:dyDescent="0.15">
      <c r="A206" s="16" t="s">
        <v>565</v>
      </c>
      <c r="B206" s="21" t="s">
        <v>713</v>
      </c>
      <c r="C206" s="33">
        <v>1.1621621621621621</v>
      </c>
      <c r="D206" s="20">
        <v>1</v>
      </c>
      <c r="E206" s="20">
        <v>1</v>
      </c>
      <c r="F206" s="20">
        <v>1</v>
      </c>
      <c r="G206" s="20">
        <v>1</v>
      </c>
      <c r="H206" s="31">
        <v>10</v>
      </c>
      <c r="I206" s="31">
        <v>10</v>
      </c>
      <c r="J206" s="31">
        <v>10</v>
      </c>
      <c r="K206" s="31">
        <v>10</v>
      </c>
      <c r="L206" s="31">
        <v>10</v>
      </c>
      <c r="M206" s="31">
        <v>10</v>
      </c>
      <c r="N206" s="31">
        <v>1</v>
      </c>
      <c r="O206" s="21">
        <v>95</v>
      </c>
      <c r="P206" s="55">
        <v>13989.573942000001</v>
      </c>
      <c r="Q206" s="57">
        <v>14718.464266000001</v>
      </c>
      <c r="R206" s="57">
        <v>21742.495128999999</v>
      </c>
      <c r="S206" s="57">
        <v>30275.794408000002</v>
      </c>
      <c r="T206" s="57">
        <v>23742.8135</v>
      </c>
      <c r="U206" s="57">
        <v>32730.65437</v>
      </c>
      <c r="V206" s="55">
        <v>21278.815043078939</v>
      </c>
      <c r="W206" s="50">
        <v>2.1632814320803626</v>
      </c>
      <c r="X206" s="31">
        <v>2.2602425021424657</v>
      </c>
      <c r="Y206" s="17">
        <v>23.055555555555557</v>
      </c>
      <c r="Z206" s="31">
        <v>18.888339426875</v>
      </c>
      <c r="AA206" s="26">
        <v>36</v>
      </c>
      <c r="AB206" s="49">
        <v>0</v>
      </c>
      <c r="AC206" s="49">
        <v>1E-3</v>
      </c>
      <c r="AD206" s="48"/>
      <c r="AE206" s="49">
        <v>1E-3</v>
      </c>
      <c r="AF206" s="55">
        <v>210891.88888888888</v>
      </c>
      <c r="AG206" s="55">
        <f t="shared" si="112"/>
        <v>210891888.88888887</v>
      </c>
      <c r="AH206" s="50">
        <v>3.6549854263947994</v>
      </c>
      <c r="AI206" s="39">
        <v>1738.2088492462663</v>
      </c>
      <c r="AJ206" s="39">
        <v>2673.2466928386093</v>
      </c>
      <c r="AK206" s="39">
        <v>3084.8346695395608</v>
      </c>
      <c r="AL206" s="39">
        <v>2498.7634038748124</v>
      </c>
      <c r="AM206" s="40">
        <v>1.5413520635103269E-2</v>
      </c>
      <c r="AN206" s="40">
        <v>1.864520239118304E-2</v>
      </c>
      <c r="AO206" s="41">
        <v>4.0220046655161735E-4</v>
      </c>
      <c r="AP206" s="39">
        <f>AVERAGE(AV206,AK206,AN206)</f>
        <v>1031.3785052549481</v>
      </c>
      <c r="AQ206" s="40">
        <v>1738.2242627669013</v>
      </c>
      <c r="AR206" s="40">
        <v>2673.2653380410006</v>
      </c>
      <c r="AS206" s="41">
        <v>3084.8350717400272</v>
      </c>
      <c r="AT206" s="39">
        <f>AVERAGE(AI206,AO206,AR206)</f>
        <v>1470.4915298292444</v>
      </c>
      <c r="AU206" s="39">
        <v>3</v>
      </c>
      <c r="AV206" s="48">
        <v>9.2822010228918934</v>
      </c>
      <c r="AW206" s="55">
        <f t="shared" si="103"/>
        <v>0</v>
      </c>
      <c r="AX206" s="48">
        <v>9.2822010228918934</v>
      </c>
      <c r="AY206" s="48">
        <v>3.2350497692162161</v>
      </c>
      <c r="AZ206" s="48">
        <v>12.51725079210811</v>
      </c>
      <c r="BA206" s="56">
        <v>0.26404413195526311</v>
      </c>
      <c r="BB206" s="31">
        <f t="shared" si="120"/>
        <v>2.4509107117237452</v>
      </c>
      <c r="BC206" s="31">
        <f t="shared" si="121"/>
        <v>0.85419590814476998</v>
      </c>
      <c r="BD206" s="31">
        <f t="shared" si="122"/>
        <v>3.3051066198685155</v>
      </c>
      <c r="BE206" s="31">
        <v>3.3051066198685155</v>
      </c>
      <c r="BF206" s="49">
        <v>2.2442529999999999E-2</v>
      </c>
      <c r="BG206" s="49">
        <v>2.2442529999999999E-2</v>
      </c>
      <c r="BH206" s="49">
        <v>2.63E-2</v>
      </c>
      <c r="BI206" s="49">
        <v>2.2442529999999999E-2</v>
      </c>
      <c r="BJ206" s="49">
        <v>2.2442529999999999E-2</v>
      </c>
      <c r="BK206" s="16">
        <v>0</v>
      </c>
      <c r="BL206" s="50">
        <v>52.3</v>
      </c>
      <c r="BM206" s="16"/>
      <c r="BN206" s="50">
        <v>0</v>
      </c>
      <c r="BO206" s="9">
        <v>0.79</v>
      </c>
      <c r="BP206" s="9"/>
      <c r="BQ206" s="53">
        <v>0.35549976599999999</v>
      </c>
      <c r="BR206" s="6">
        <v>32</v>
      </c>
      <c r="BS206" s="11">
        <v>26</v>
      </c>
      <c r="BT206" s="48">
        <v>51.36061162994045</v>
      </c>
      <c r="BU206" s="56">
        <v>1.0509999999999999</v>
      </c>
      <c r="BV206" s="16">
        <v>11</v>
      </c>
      <c r="BW206" s="16">
        <v>8</v>
      </c>
      <c r="BX206" s="16">
        <v>10</v>
      </c>
      <c r="BY206" s="16">
        <v>8</v>
      </c>
      <c r="BZ206" s="16">
        <v>6</v>
      </c>
      <c r="CA206" s="16">
        <v>7</v>
      </c>
      <c r="CB206" s="16">
        <v>7</v>
      </c>
      <c r="CC206" s="16">
        <v>6</v>
      </c>
      <c r="CD206" s="16">
        <v>6</v>
      </c>
      <c r="CE206" s="16">
        <v>7</v>
      </c>
      <c r="CF206" s="16">
        <v>5</v>
      </c>
      <c r="CG206" s="16">
        <v>6</v>
      </c>
      <c r="CH206" s="16">
        <v>6</v>
      </c>
      <c r="CI206" s="16">
        <v>5</v>
      </c>
      <c r="CJ206" s="16">
        <v>6</v>
      </c>
      <c r="CK206" s="49">
        <v>0.83333333333333337</v>
      </c>
      <c r="CL206" s="54">
        <v>0.89824440170392716</v>
      </c>
      <c r="CM206" s="56">
        <v>1.0571653785184991</v>
      </c>
      <c r="CN206" s="56">
        <v>1.0128162824377449</v>
      </c>
      <c r="CO206" s="6">
        <v>8</v>
      </c>
      <c r="CP206" s="14"/>
      <c r="CQ206" s="14"/>
      <c r="CR206" s="4"/>
      <c r="CS206" s="7">
        <v>82</v>
      </c>
      <c r="CT206" s="6"/>
      <c r="CU206" s="6"/>
      <c r="CV206" s="9"/>
      <c r="CW206" s="13">
        <v>68.8</v>
      </c>
      <c r="CX206" s="13">
        <v>67.760000000000005</v>
      </c>
      <c r="CY206" s="9">
        <v>1.0153482880755607</v>
      </c>
      <c r="CZ206" s="34">
        <v>23</v>
      </c>
      <c r="DA206" s="9">
        <f>DB206/(100-DB206)</f>
        <v>0.24393581291205374</v>
      </c>
      <c r="DB206" s="13">
        <v>19.61</v>
      </c>
      <c r="DC206" s="13">
        <v>69.237340000000003</v>
      </c>
      <c r="DD206" s="13">
        <v>82.246570000000006</v>
      </c>
      <c r="DE206" s="9">
        <v>0.84182647373622999</v>
      </c>
      <c r="DF206" s="16">
        <v>0</v>
      </c>
      <c r="DG206" s="16">
        <v>0</v>
      </c>
      <c r="DH206" s="16">
        <v>0</v>
      </c>
      <c r="DI206" s="16">
        <v>0</v>
      </c>
      <c r="DJ206" s="16">
        <v>0</v>
      </c>
      <c r="DK206" s="16">
        <v>0</v>
      </c>
      <c r="DL206" s="16">
        <v>0</v>
      </c>
      <c r="DM206" s="16">
        <v>0</v>
      </c>
      <c r="DN206" s="16">
        <v>1</v>
      </c>
      <c r="DO206" s="16">
        <v>0</v>
      </c>
      <c r="DP206" s="16">
        <v>0</v>
      </c>
      <c r="DQ206" s="16">
        <v>0</v>
      </c>
      <c r="DR206" s="16">
        <v>0</v>
      </c>
      <c r="DS206" s="16">
        <v>0</v>
      </c>
      <c r="DT206" s="16">
        <v>0</v>
      </c>
      <c r="DU206" s="16">
        <v>0</v>
      </c>
      <c r="DV206" s="16">
        <v>0</v>
      </c>
      <c r="DW206" s="16">
        <v>0</v>
      </c>
      <c r="DX206" s="16">
        <v>0</v>
      </c>
      <c r="DY206" s="16">
        <v>0</v>
      </c>
      <c r="DZ206" s="3" t="s">
        <v>399</v>
      </c>
      <c r="EA206" s="3" t="s">
        <v>28</v>
      </c>
      <c r="EB206" s="50">
        <v>57.699789270270273</v>
      </c>
      <c r="EC206" s="55">
        <v>57699789.270270273</v>
      </c>
      <c r="ED206" s="55">
        <v>60226500</v>
      </c>
      <c r="EE206" s="57">
        <v>30763333.991806343</v>
      </c>
      <c r="EF206" s="57">
        <v>29463166.008193653</v>
      </c>
      <c r="EG206" s="55">
        <v>28753429.02862069</v>
      </c>
      <c r="EH206" s="21">
        <v>5837800</v>
      </c>
      <c r="EI206" s="57">
        <v>3105709.6</v>
      </c>
      <c r="EJ206" s="57">
        <v>2732090.4</v>
      </c>
      <c r="EK206" s="59">
        <v>9.6999999999999993</v>
      </c>
      <c r="EL206" s="60">
        <v>0.53200000000000003</v>
      </c>
      <c r="EM206" s="56">
        <v>0.46799999999999997</v>
      </c>
      <c r="EN206" s="30">
        <f t="shared" si="118"/>
        <v>5.1604000000000001</v>
      </c>
      <c r="EO206" s="30">
        <f t="shared" si="119"/>
        <v>4.5395999999999992</v>
      </c>
      <c r="EP206" s="57">
        <f t="shared" si="123"/>
        <v>27657624.391806342</v>
      </c>
      <c r="EQ206" s="57">
        <f t="shared" si="124"/>
        <v>26731075.608193655</v>
      </c>
      <c r="ER206" s="56">
        <f t="shared" si="125"/>
        <v>1.0346618593727175</v>
      </c>
      <c r="ES206" s="31">
        <v>71.599999999999994</v>
      </c>
      <c r="ET206" s="31">
        <v>2.7</v>
      </c>
      <c r="EU206" s="18">
        <v>2.7</v>
      </c>
      <c r="EV206" s="55">
        <v>0</v>
      </c>
      <c r="EW206" s="55">
        <v>0</v>
      </c>
      <c r="EX206" s="55">
        <v>0</v>
      </c>
      <c r="EY206" s="55">
        <v>0</v>
      </c>
      <c r="EZ206" s="31">
        <v>1</v>
      </c>
      <c r="FA206" s="31">
        <v>0</v>
      </c>
      <c r="FB206" s="31">
        <v>0</v>
      </c>
      <c r="FC206" s="31">
        <v>0</v>
      </c>
      <c r="FD206" s="31">
        <v>15</v>
      </c>
      <c r="FE206" s="61">
        <v>0.38900000000000001</v>
      </c>
      <c r="FF206" s="16">
        <v>1</v>
      </c>
      <c r="FG206" s="16">
        <v>1000</v>
      </c>
      <c r="FH206" s="50">
        <v>17.331085826257056</v>
      </c>
      <c r="FI206" s="48">
        <f t="shared" si="126"/>
        <v>2.8525017576364462</v>
      </c>
      <c r="FJ206" s="27">
        <v>0.73402074961886576</v>
      </c>
      <c r="FK206" s="27">
        <v>0.61772832744661221</v>
      </c>
      <c r="FL206" s="31">
        <v>31</v>
      </c>
      <c r="FM206" s="30">
        <v>1.2903225806451613</v>
      </c>
      <c r="FN206" s="30">
        <v>0.80645161290322576</v>
      </c>
      <c r="FO206" s="31">
        <v>40</v>
      </c>
      <c r="FP206" s="31">
        <v>25</v>
      </c>
      <c r="FQ206" s="48">
        <v>-0.2311739816700194</v>
      </c>
      <c r="FR206" s="48">
        <v>-2.624594760555313</v>
      </c>
      <c r="FS206" s="48">
        <v>-2.2296163125010016</v>
      </c>
      <c r="FT206" s="48">
        <v>-2.3015717063710648</v>
      </c>
      <c r="FU206" s="48">
        <v>-1.3538456867301574</v>
      </c>
      <c r="FV206" s="31">
        <v>2.8273900902000002</v>
      </c>
      <c r="FW206" s="30">
        <v>0.77386812615789469</v>
      </c>
      <c r="FX206" s="31">
        <v>20.132908832000002</v>
      </c>
      <c r="FY206" s="31">
        <v>27.56518771</v>
      </c>
      <c r="FZ206" s="31">
        <v>27.374252239285713</v>
      </c>
      <c r="GA206" s="31"/>
      <c r="GB206" s="31"/>
      <c r="GC206" s="31">
        <v>30.247180333571428</v>
      </c>
      <c r="GD206" s="31">
        <v>37.167187586428568</v>
      </c>
      <c r="GE206" s="31">
        <v>67.414367919999989</v>
      </c>
      <c r="GF206" s="31">
        <v>18.454179119940907</v>
      </c>
      <c r="GG206" s="31">
        <v>79.070487799999995</v>
      </c>
      <c r="GH206" s="21">
        <v>5.0999999999999996</v>
      </c>
      <c r="GI206" s="44">
        <v>1.7141368440044782</v>
      </c>
    </row>
    <row r="207" spans="1:191" ht="14" customHeight="1" x14ac:dyDescent="0.15">
      <c r="A207" s="16" t="s">
        <v>686</v>
      </c>
      <c r="B207" s="21" t="s">
        <v>714</v>
      </c>
      <c r="C207" s="33">
        <v>1</v>
      </c>
      <c r="D207" s="20">
        <v>1</v>
      </c>
      <c r="E207" s="20">
        <v>1</v>
      </c>
      <c r="F207" s="20">
        <v>1</v>
      </c>
      <c r="G207" s="20">
        <v>1</v>
      </c>
      <c r="H207" s="31">
        <v>10</v>
      </c>
      <c r="I207" s="31">
        <v>10</v>
      </c>
      <c r="J207" s="31">
        <v>10</v>
      </c>
      <c r="K207" s="31">
        <v>10</v>
      </c>
      <c r="L207" s="31">
        <v>10</v>
      </c>
      <c r="M207" s="31">
        <v>10</v>
      </c>
      <c r="N207" s="31">
        <v>2.8000000000000003</v>
      </c>
      <c r="O207" s="21">
        <v>95</v>
      </c>
      <c r="P207" s="55">
        <v>19749.023023000002</v>
      </c>
      <c r="Q207" s="57">
        <v>21264.362763000001</v>
      </c>
      <c r="R207" s="57">
        <v>30993.876758999999</v>
      </c>
      <c r="S207" s="57">
        <v>41870.411168999999</v>
      </c>
      <c r="T207" s="57">
        <v>32473.693910000002</v>
      </c>
      <c r="U207" s="57">
        <v>42534.479789999998</v>
      </c>
      <c r="V207" s="55">
        <v>30421.403650394732</v>
      </c>
      <c r="W207" s="50">
        <v>1.8155149649273312</v>
      </c>
      <c r="X207" s="31">
        <v>2.0246063113471271</v>
      </c>
      <c r="Y207" s="17">
        <v>21.412500000000001</v>
      </c>
      <c r="Z207" s="31">
        <v>10.697622537333332</v>
      </c>
      <c r="AA207" s="26">
        <v>40.799999999999997</v>
      </c>
      <c r="AB207" s="49">
        <v>0</v>
      </c>
      <c r="AC207" s="49">
        <v>1E-3</v>
      </c>
      <c r="AD207" s="48"/>
      <c r="AE207" s="49">
        <v>1E-3</v>
      </c>
      <c r="AF207" s="55">
        <v>1586475.3333333333</v>
      </c>
      <c r="AG207" s="55">
        <f t="shared" ref="AG207:AG217" si="127">AF207*1000</f>
        <v>1586475333.3333333</v>
      </c>
      <c r="AH207" s="50">
        <v>6.2504225808733516</v>
      </c>
      <c r="AI207" s="39">
        <v>1449.3535892572093</v>
      </c>
      <c r="AJ207" s="39">
        <v>1481.767713528322</v>
      </c>
      <c r="AK207" s="39">
        <v>3386.0467090317456</v>
      </c>
      <c r="AL207" s="39">
        <v>2105.722670605759</v>
      </c>
      <c r="AM207" s="40">
        <v>151.95972097109112</v>
      </c>
      <c r="AN207" s="40">
        <v>105.59178915797345</v>
      </c>
      <c r="AO207" s="41">
        <v>92.104765451730231</v>
      </c>
      <c r="AP207" s="39">
        <f>AVERAGE(AV207,AK207,AN207)</f>
        <v>1164.9357480191045</v>
      </c>
      <c r="AQ207" s="40">
        <v>1601.3133102283005</v>
      </c>
      <c r="AR207" s="40">
        <v>1587.3595026862954</v>
      </c>
      <c r="AS207" s="41">
        <v>3478.1514744834758</v>
      </c>
      <c r="AT207" s="39">
        <f>AVERAGE(AI207,AO207,AR207)</f>
        <v>1042.9392857984114</v>
      </c>
      <c r="AU207" s="39">
        <v>3</v>
      </c>
      <c r="AV207" s="48">
        <v>3.1687458675945939</v>
      </c>
      <c r="AW207" s="55">
        <f t="shared" si="103"/>
        <v>0</v>
      </c>
      <c r="AX207" s="48">
        <v>3.1687458675945939</v>
      </c>
      <c r="AY207" s="48">
        <v>2.8426871121081079</v>
      </c>
      <c r="AZ207" s="48">
        <v>6.0114329797027022</v>
      </c>
      <c r="BA207" s="56">
        <v>9.4783413359736848E-2</v>
      </c>
      <c r="BB207" s="31">
        <f t="shared" si="120"/>
        <v>0.30034454940017635</v>
      </c>
      <c r="BC207" s="31">
        <f t="shared" si="121"/>
        <v>0.26943958759933939</v>
      </c>
      <c r="BD207" s="31">
        <f t="shared" si="122"/>
        <v>0.5697841369995158</v>
      </c>
      <c r="BE207" s="31">
        <v>0.5697841369995158</v>
      </c>
      <c r="BF207" s="49">
        <v>6.271726E-3</v>
      </c>
      <c r="BG207" s="49">
        <v>6.271726E-3</v>
      </c>
      <c r="BH207" s="49">
        <v>1.26E-2</v>
      </c>
      <c r="BI207" s="49">
        <v>6.271726E-3</v>
      </c>
      <c r="BJ207" s="49">
        <v>6.271726E-3</v>
      </c>
      <c r="BK207" s="16">
        <v>0</v>
      </c>
      <c r="BM207" s="16"/>
      <c r="BN207" s="50">
        <v>0</v>
      </c>
      <c r="BO207" s="9">
        <v>0.76700000000000002</v>
      </c>
      <c r="BP207" s="9"/>
      <c r="BQ207" s="53">
        <v>0.400217767</v>
      </c>
      <c r="BR207" s="6">
        <v>37</v>
      </c>
      <c r="BS207" s="11">
        <v>4</v>
      </c>
      <c r="BT207" s="48">
        <v>50.847259123661189</v>
      </c>
      <c r="BU207" s="56">
        <v>1.0509999999999999</v>
      </c>
      <c r="BV207" s="16">
        <v>13</v>
      </c>
      <c r="BW207" s="16">
        <v>10</v>
      </c>
      <c r="BX207" s="16">
        <v>11</v>
      </c>
      <c r="BY207" s="16">
        <v>10</v>
      </c>
      <c r="BZ207" s="16">
        <v>8</v>
      </c>
      <c r="CA207" s="16">
        <v>9</v>
      </c>
      <c r="CB207" s="16">
        <v>9</v>
      </c>
      <c r="CC207" s="16">
        <v>8</v>
      </c>
      <c r="CD207" s="16">
        <v>9</v>
      </c>
      <c r="CE207" s="16">
        <v>9</v>
      </c>
      <c r="CF207" s="16">
        <v>7</v>
      </c>
      <c r="CG207" s="16">
        <v>8</v>
      </c>
      <c r="CH207" s="16">
        <v>9</v>
      </c>
      <c r="CI207" s="16">
        <v>7</v>
      </c>
      <c r="CJ207" s="16">
        <v>8</v>
      </c>
      <c r="CK207" s="49">
        <v>0.77777777777777779</v>
      </c>
      <c r="CL207" s="54">
        <v>0.88562187458071107</v>
      </c>
      <c r="CM207" s="56">
        <v>1.071424336742256</v>
      </c>
      <c r="CN207" s="56">
        <v>1.0159838840759938</v>
      </c>
      <c r="CO207" s="6">
        <v>11</v>
      </c>
      <c r="CP207" s="14"/>
      <c r="CQ207" s="14"/>
      <c r="CR207" s="4"/>
      <c r="CS207" s="7">
        <v>72.8</v>
      </c>
      <c r="CT207" s="6"/>
      <c r="CU207" s="6">
        <v>99</v>
      </c>
      <c r="CV207" s="9"/>
      <c r="CW207" s="13">
        <v>95.3</v>
      </c>
      <c r="CX207" s="13">
        <v>94.47</v>
      </c>
      <c r="CY207" s="9">
        <v>1.008785857944321</v>
      </c>
      <c r="CZ207" s="34">
        <v>24</v>
      </c>
      <c r="DA207" s="9">
        <f>DB207/(100-DB207)</f>
        <v>0.20496445354862033</v>
      </c>
      <c r="DB207" s="13">
        <v>17.010000000000002</v>
      </c>
      <c r="DC207" s="13">
        <v>68.689660000000003</v>
      </c>
      <c r="DD207" s="13">
        <v>80.569149999999993</v>
      </c>
      <c r="DE207" s="9">
        <v>0.85255535152102269</v>
      </c>
      <c r="DF207" s="16">
        <v>0</v>
      </c>
      <c r="DG207" s="16">
        <v>0</v>
      </c>
      <c r="DH207" s="16">
        <v>0</v>
      </c>
      <c r="DI207" s="16">
        <v>0</v>
      </c>
      <c r="DJ207" s="16">
        <v>0</v>
      </c>
      <c r="DK207" s="16">
        <v>0</v>
      </c>
      <c r="DL207" s="16">
        <v>0</v>
      </c>
      <c r="DM207" s="16">
        <v>0</v>
      </c>
      <c r="DN207" s="16">
        <v>1</v>
      </c>
      <c r="DO207" s="16">
        <v>0</v>
      </c>
      <c r="DP207" s="16">
        <v>0</v>
      </c>
      <c r="DQ207" s="16">
        <v>0</v>
      </c>
      <c r="DR207" s="16">
        <v>0</v>
      </c>
      <c r="DS207" s="16">
        <v>0</v>
      </c>
      <c r="DT207" s="16">
        <v>0</v>
      </c>
      <c r="DU207" s="16">
        <v>0</v>
      </c>
      <c r="DV207" s="16">
        <v>1</v>
      </c>
      <c r="DW207" s="16">
        <v>0</v>
      </c>
      <c r="DX207" s="16">
        <v>0</v>
      </c>
      <c r="DY207" s="16">
        <v>0</v>
      </c>
      <c r="DZ207" s="3" t="s">
        <v>399</v>
      </c>
      <c r="EA207" s="3" t="s">
        <v>92</v>
      </c>
      <c r="EB207" s="50">
        <v>253.81889189189189</v>
      </c>
      <c r="EC207" s="55">
        <v>253818891.8918919</v>
      </c>
      <c r="ED207" s="55">
        <v>295753000</v>
      </c>
      <c r="EE207" s="57">
        <v>150046339.29370591</v>
      </c>
      <c r="EF207" s="57">
        <v>145706660.70629409</v>
      </c>
      <c r="EG207" s="55">
        <v>135873532.47931033</v>
      </c>
      <c r="EH207" s="21">
        <v>39266500</v>
      </c>
      <c r="EI207" s="57">
        <v>19672516.5</v>
      </c>
      <c r="EJ207" s="57">
        <v>19593983.5</v>
      </c>
      <c r="EK207" s="59">
        <v>13</v>
      </c>
      <c r="EL207" s="60">
        <v>0.501</v>
      </c>
      <c r="EM207" s="56">
        <v>0.499</v>
      </c>
      <c r="EN207" s="30">
        <f t="shared" si="118"/>
        <v>6.5129999999999999</v>
      </c>
      <c r="EO207" s="30">
        <f t="shared" si="119"/>
        <v>6.4870000000000001</v>
      </c>
      <c r="EP207" s="57">
        <f t="shared" si="123"/>
        <v>130373822.79370591</v>
      </c>
      <c r="EQ207" s="57">
        <f t="shared" si="124"/>
        <v>126112677.20629409</v>
      </c>
      <c r="ER207" s="56">
        <f t="shared" si="125"/>
        <v>1.033788400038812</v>
      </c>
      <c r="ES207" s="31">
        <v>78.5</v>
      </c>
      <c r="ET207" s="31">
        <v>0.6</v>
      </c>
      <c r="EU207" s="18">
        <v>0.8</v>
      </c>
      <c r="EV207" s="55">
        <v>0</v>
      </c>
      <c r="EW207" s="55">
        <v>0</v>
      </c>
      <c r="EX207" s="55">
        <v>0</v>
      </c>
      <c r="EY207" s="55">
        <v>0</v>
      </c>
      <c r="EZ207" s="31">
        <v>0</v>
      </c>
      <c r="FA207" s="31">
        <v>0.70000000000000007</v>
      </c>
      <c r="FB207" s="31">
        <v>1.7000000000000002</v>
      </c>
      <c r="FC207" s="31">
        <v>14.6</v>
      </c>
      <c r="FD207" s="31">
        <v>4</v>
      </c>
      <c r="FE207" s="61">
        <v>0.57499999999999996</v>
      </c>
      <c r="FF207" s="16">
        <v>4</v>
      </c>
      <c r="FG207" s="16">
        <v>9800</v>
      </c>
      <c r="FH207" s="50">
        <v>38.610207171553157</v>
      </c>
      <c r="FI207" s="48">
        <f t="shared" si="126"/>
        <v>3.6535166760103417</v>
      </c>
      <c r="FJ207" s="27">
        <v>0.61770960802913144</v>
      </c>
      <c r="FK207" s="27">
        <v>0.49843080300206904</v>
      </c>
      <c r="FL207" s="31">
        <v>16</v>
      </c>
      <c r="FM207" s="30">
        <v>1.625</v>
      </c>
      <c r="FN207" s="30">
        <v>0.8125</v>
      </c>
      <c r="FO207" s="31">
        <v>26</v>
      </c>
      <c r="FP207" s="31">
        <v>13</v>
      </c>
      <c r="FQ207" s="48">
        <v>-0.39181384716908013</v>
      </c>
      <c r="FR207" s="48">
        <v>-1.0005209589218182</v>
      </c>
      <c r="FS207" s="48">
        <v>-1.1919380636476649</v>
      </c>
      <c r="FT207" s="48">
        <v>-0.88654854730904475</v>
      </c>
      <c r="FU207" s="48">
        <v>-0.59447812280910772</v>
      </c>
      <c r="FV207" s="31">
        <v>3.9279441907500008</v>
      </c>
      <c r="FW207" s="30">
        <v>1.1475117924210527</v>
      </c>
      <c r="FX207" s="31">
        <v>15.684499368500003</v>
      </c>
      <c r="FY207" s="31">
        <v>11.04627359375</v>
      </c>
      <c r="FZ207" s="31">
        <v>10.759345746333333</v>
      </c>
      <c r="GA207" s="31"/>
      <c r="GB207" s="31">
        <v>1.0722363279999998</v>
      </c>
      <c r="GC207" s="31">
        <v>3.092079741333333</v>
      </c>
      <c r="GD207" s="31">
        <v>53.549659753333337</v>
      </c>
      <c r="GE207" s="31">
        <v>56.641739494666673</v>
      </c>
      <c r="GF207" s="31">
        <v>6.0942805889686262</v>
      </c>
      <c r="GG207" s="31">
        <v>77.73658537</v>
      </c>
      <c r="GH207" s="21">
        <v>6.9</v>
      </c>
      <c r="GI207" s="44">
        <v>1.3381060332591348</v>
      </c>
    </row>
    <row r="208" spans="1:191" ht="14" customHeight="1" x14ac:dyDescent="0.15">
      <c r="A208" s="16" t="s">
        <v>693</v>
      </c>
      <c r="B208" s="21" t="s">
        <v>715</v>
      </c>
      <c r="C208" s="33">
        <v>2.6216216216216215</v>
      </c>
      <c r="D208" s="20">
        <v>1</v>
      </c>
      <c r="E208" s="20">
        <v>1</v>
      </c>
      <c r="F208" s="20">
        <v>1</v>
      </c>
      <c r="G208" s="20">
        <v>1</v>
      </c>
      <c r="H208" s="31">
        <v>4.125</v>
      </c>
      <c r="I208" s="31">
        <v>4.0526315789473681</v>
      </c>
      <c r="J208" s="31">
        <v>10</v>
      </c>
      <c r="K208" s="31">
        <v>10</v>
      </c>
      <c r="L208" s="31">
        <v>10</v>
      </c>
      <c r="M208" s="31">
        <v>10</v>
      </c>
      <c r="N208" s="31">
        <v>2</v>
      </c>
      <c r="O208" s="21">
        <v>45</v>
      </c>
      <c r="P208" s="55">
        <v>6785.6649692000001</v>
      </c>
      <c r="Q208" s="57">
        <v>6593.2476898000004</v>
      </c>
      <c r="R208" s="57">
        <v>8551.7380436000003</v>
      </c>
      <c r="S208" s="57">
        <v>11156.951311999999</v>
      </c>
      <c r="T208" s="57">
        <v>7309.8539870000004</v>
      </c>
      <c r="U208" s="57">
        <v>9682.7910680000005</v>
      </c>
      <c r="V208" s="55">
        <v>9182.5292462421057</v>
      </c>
      <c r="W208" s="50">
        <v>1.8918522689425448</v>
      </c>
      <c r="X208" s="31">
        <v>1.9412612747204798</v>
      </c>
      <c r="Y208" s="17">
        <v>22.324999999999999</v>
      </c>
      <c r="Z208" s="31">
        <v>4.7103128678749995</v>
      </c>
      <c r="AA208" s="26">
        <v>47.1</v>
      </c>
      <c r="AB208" s="49">
        <v>0</v>
      </c>
      <c r="AC208" s="49">
        <v>1E-3</v>
      </c>
      <c r="AD208" s="48">
        <v>0.27976256672972977</v>
      </c>
      <c r="AE208" s="48">
        <v>0.27976256672972977</v>
      </c>
      <c r="AF208" s="55">
        <v>949.94444444444446</v>
      </c>
      <c r="AG208" s="55">
        <f t="shared" si="127"/>
        <v>949944.4444444445</v>
      </c>
      <c r="AH208" s="50">
        <v>0.30678881308733785</v>
      </c>
      <c r="AI208" s="39">
        <v>0</v>
      </c>
      <c r="AJ208" s="39">
        <v>0</v>
      </c>
      <c r="AK208" s="39">
        <v>0</v>
      </c>
      <c r="AL208" s="39">
        <v>0</v>
      </c>
      <c r="AM208" s="40">
        <v>0</v>
      </c>
      <c r="AN208" s="40">
        <v>0</v>
      </c>
      <c r="AO208" s="41">
        <v>0</v>
      </c>
      <c r="AP208" s="39">
        <f>AVERAGE(AV208,AK208,AN208)</f>
        <v>0.32630413688888887</v>
      </c>
      <c r="AQ208" s="40">
        <v>0</v>
      </c>
      <c r="AR208" s="40">
        <v>0</v>
      </c>
      <c r="AS208" s="41">
        <v>0</v>
      </c>
      <c r="AT208" s="39">
        <f>AVERAGE(AI208,AO208,AR208)</f>
        <v>0</v>
      </c>
      <c r="AU208" s="39">
        <v>3</v>
      </c>
      <c r="AV208" s="48">
        <v>0.97891241066666668</v>
      </c>
      <c r="AW208" s="55">
        <f t="shared" si="103"/>
        <v>0</v>
      </c>
      <c r="AX208" s="48">
        <v>0.97891241066666668</v>
      </c>
      <c r="AY208" s="48">
        <v>0.47290902052777767</v>
      </c>
      <c r="AZ208" s="48">
        <v>1.4518214311944444</v>
      </c>
      <c r="BA208" s="56">
        <v>0.21002553185</v>
      </c>
      <c r="BB208" s="31">
        <f t="shared" si="120"/>
        <v>0.20559659968483229</v>
      </c>
      <c r="BC208" s="31">
        <f t="shared" si="121"/>
        <v>9.9322968553009067E-2</v>
      </c>
      <c r="BD208" s="31">
        <f t="shared" si="122"/>
        <v>0.30491956823784139</v>
      </c>
      <c r="BE208" s="31">
        <v>0.58468213496757115</v>
      </c>
      <c r="BF208" s="49">
        <v>5.717448E-3</v>
      </c>
      <c r="BG208" s="49">
        <v>5.717448E-3</v>
      </c>
      <c r="BH208" s="49">
        <v>9.0999999999999998E-2</v>
      </c>
      <c r="BI208" s="49">
        <v>5.717448E-3</v>
      </c>
      <c r="BJ208" s="49">
        <v>5.717448E-3</v>
      </c>
      <c r="BK208" s="16">
        <v>1</v>
      </c>
      <c r="BL208" s="50">
        <v>76.900000000000006</v>
      </c>
      <c r="BM208" s="16">
        <v>119.20000000000003</v>
      </c>
      <c r="BN208" s="50">
        <v>38.496173890882048</v>
      </c>
      <c r="BO208" s="9">
        <v>0.55100000000000005</v>
      </c>
      <c r="BP208" s="9">
        <v>0.52700000000000002</v>
      </c>
      <c r="BQ208" s="53">
        <v>0.50760030599999995</v>
      </c>
      <c r="BR208" s="6">
        <v>54</v>
      </c>
      <c r="BS208" s="11">
        <v>52</v>
      </c>
      <c r="BT208" s="48">
        <v>51.01777945642997</v>
      </c>
      <c r="BU208" s="56">
        <v>1.05</v>
      </c>
      <c r="BV208" s="16">
        <v>27</v>
      </c>
      <c r="BW208" s="16">
        <v>23</v>
      </c>
      <c r="BX208" s="16">
        <v>25</v>
      </c>
      <c r="BY208" s="16">
        <v>25</v>
      </c>
      <c r="BZ208" s="16">
        <v>18</v>
      </c>
      <c r="CA208" s="16">
        <v>22</v>
      </c>
      <c r="CB208" s="16">
        <v>19</v>
      </c>
      <c r="CC208" s="16">
        <v>14</v>
      </c>
      <c r="CD208" s="16">
        <v>16</v>
      </c>
      <c r="CE208" s="16">
        <v>18</v>
      </c>
      <c r="CF208" s="16">
        <v>14</v>
      </c>
      <c r="CG208" s="16">
        <v>16</v>
      </c>
      <c r="CH208" s="16">
        <v>17</v>
      </c>
      <c r="CI208" s="16">
        <v>14</v>
      </c>
      <c r="CJ208" s="16">
        <v>16</v>
      </c>
      <c r="CK208" s="49">
        <v>0.82352941176470584</v>
      </c>
      <c r="CL208" s="54">
        <v>0.93147144571788898</v>
      </c>
      <c r="CM208" s="56">
        <v>1.1051178660049628</v>
      </c>
      <c r="CN208" s="56">
        <v>1.0234025974858147</v>
      </c>
      <c r="CO208" s="6">
        <v>20</v>
      </c>
      <c r="CP208" s="14">
        <v>20</v>
      </c>
      <c r="CQ208" s="14">
        <v>27</v>
      </c>
      <c r="CR208" s="4">
        <v>61.1</v>
      </c>
      <c r="CS208" s="7">
        <v>77</v>
      </c>
      <c r="CT208" s="6">
        <v>97</v>
      </c>
      <c r="CU208" s="6">
        <v>99</v>
      </c>
      <c r="CV208" s="9">
        <v>1.0071479907580962</v>
      </c>
      <c r="CW208" s="13">
        <v>56.6</v>
      </c>
      <c r="CX208" s="13">
        <v>51.71</v>
      </c>
      <c r="CY208" s="9">
        <v>1.094565847998453</v>
      </c>
      <c r="CZ208" s="34">
        <v>29</v>
      </c>
      <c r="DA208" s="9">
        <v>0.159</v>
      </c>
      <c r="DB208" s="13">
        <v>12.31</v>
      </c>
      <c r="DC208" s="13">
        <v>64.393829999999994</v>
      </c>
      <c r="DD208" s="13">
        <v>84.633619999999993</v>
      </c>
      <c r="DE208" s="9">
        <v>0.76085401995093671</v>
      </c>
      <c r="DF208" s="16">
        <v>0</v>
      </c>
      <c r="DG208" s="16">
        <v>1</v>
      </c>
      <c r="DH208" s="16">
        <v>0</v>
      </c>
      <c r="DI208" s="16">
        <v>0</v>
      </c>
      <c r="DJ208" s="16">
        <v>0</v>
      </c>
      <c r="DK208" s="16">
        <v>0</v>
      </c>
      <c r="DL208" s="16">
        <v>0</v>
      </c>
      <c r="DM208" s="16">
        <v>0</v>
      </c>
      <c r="DN208" s="16">
        <v>0</v>
      </c>
      <c r="DO208" s="16">
        <v>0</v>
      </c>
      <c r="DP208" s="16">
        <v>0</v>
      </c>
      <c r="DQ208" s="16">
        <v>0</v>
      </c>
      <c r="DR208" s="16">
        <v>0</v>
      </c>
      <c r="DS208" s="16">
        <v>0</v>
      </c>
      <c r="DT208" s="16">
        <v>0</v>
      </c>
      <c r="DU208" s="16">
        <v>0</v>
      </c>
      <c r="DV208" s="16">
        <v>0</v>
      </c>
      <c r="DW208" s="16">
        <v>0</v>
      </c>
      <c r="DX208" s="16">
        <v>0</v>
      </c>
      <c r="DY208" s="16">
        <v>0</v>
      </c>
      <c r="DZ208" s="3" t="s">
        <v>401</v>
      </c>
      <c r="EA208" s="3" t="s">
        <v>32</v>
      </c>
      <c r="EB208" s="50">
        <v>3.0964116158108106</v>
      </c>
      <c r="EC208" s="55">
        <v>3096411.6158108106</v>
      </c>
      <c r="ED208" s="55">
        <v>3305723</v>
      </c>
      <c r="EE208" s="57">
        <v>1710245.5207640778</v>
      </c>
      <c r="EF208" s="57">
        <v>1595477.4792359225</v>
      </c>
      <c r="EG208" s="55">
        <v>1456087.2320000001</v>
      </c>
      <c r="EH208" s="21">
        <v>84100</v>
      </c>
      <c r="EI208" s="57">
        <v>45414</v>
      </c>
      <c r="EJ208" s="57">
        <v>38686</v>
      </c>
      <c r="EK208" s="59">
        <v>2.5</v>
      </c>
      <c r="EL208" s="60">
        <v>0.54</v>
      </c>
      <c r="EM208" s="56">
        <v>0.46</v>
      </c>
      <c r="EN208" s="30">
        <f t="shared" si="118"/>
        <v>1.35</v>
      </c>
      <c r="EO208" s="30">
        <f t="shared" si="119"/>
        <v>1.1500000000000001</v>
      </c>
      <c r="EP208" s="57">
        <f t="shared" si="123"/>
        <v>1664831.5207640778</v>
      </c>
      <c r="EQ208" s="57">
        <f t="shared" si="124"/>
        <v>1556791.4792359225</v>
      </c>
      <c r="ER208" s="56">
        <f t="shared" si="125"/>
        <v>1.0693991732156587</v>
      </c>
      <c r="ES208" s="31">
        <v>58.20000000000001</v>
      </c>
      <c r="ET208" s="31">
        <v>0</v>
      </c>
      <c r="EU208" s="18">
        <v>0.05</v>
      </c>
      <c r="EV208" s="55">
        <v>0</v>
      </c>
      <c r="EW208" s="55">
        <v>0</v>
      </c>
      <c r="EX208" s="55">
        <v>0</v>
      </c>
      <c r="EY208" s="55">
        <v>0</v>
      </c>
      <c r="EZ208" s="31">
        <v>0</v>
      </c>
      <c r="FA208" s="31">
        <v>0</v>
      </c>
      <c r="FB208" s="31">
        <v>0.3</v>
      </c>
      <c r="FC208" s="31">
        <v>0</v>
      </c>
      <c r="FD208" s="31">
        <v>0</v>
      </c>
      <c r="FE208" s="61">
        <v>0.375</v>
      </c>
      <c r="FF208" s="16">
        <v>0</v>
      </c>
      <c r="FG208" s="16">
        <v>0</v>
      </c>
      <c r="FH208" s="50">
        <v>0.1</v>
      </c>
      <c r="FI208" s="48">
        <f t="shared" si="126"/>
        <v>-2.3025850929940455</v>
      </c>
      <c r="FJ208" s="27">
        <v>0.69622960577996462</v>
      </c>
      <c r="FK208" s="27">
        <v>0.77477280562077477</v>
      </c>
      <c r="FL208" s="32">
        <v>1</v>
      </c>
      <c r="FM208" s="30">
        <v>1</v>
      </c>
      <c r="FN208" s="30">
        <v>0</v>
      </c>
      <c r="FO208" s="31">
        <v>1</v>
      </c>
      <c r="FP208" s="31">
        <v>0.1</v>
      </c>
      <c r="FQ208" s="48">
        <v>0.80265502616216045</v>
      </c>
      <c r="FR208" s="48">
        <v>0.62355284271167644</v>
      </c>
      <c r="FS208" s="48">
        <v>0.66105880930472183</v>
      </c>
      <c r="FT208" s="48">
        <v>0.63460134868262663</v>
      </c>
      <c r="FU208" s="48">
        <v>0.69932816649639196</v>
      </c>
      <c r="FV208" s="31">
        <v>1.7713505408499999</v>
      </c>
      <c r="FW208" s="30">
        <v>1.6866098669444449</v>
      </c>
      <c r="FX208" s="31">
        <v>11.842780358000001</v>
      </c>
      <c r="FY208" s="31">
        <v>17.029756245555557</v>
      </c>
      <c r="FZ208" s="31">
        <v>17.115798607368422</v>
      </c>
      <c r="GA208" s="31">
        <v>0.16505697421428572</v>
      </c>
      <c r="GB208" s="31">
        <v>4.8943997144210529</v>
      </c>
      <c r="GC208" s="31">
        <v>40.218738379999998</v>
      </c>
      <c r="GD208" s="31">
        <v>10.34864362831579</v>
      </c>
      <c r="GE208" s="31">
        <v>50.567382008315789</v>
      </c>
      <c r="GF208" s="31">
        <v>8.6550112655619831</v>
      </c>
      <c r="GG208" s="31">
        <v>75.609268290000003</v>
      </c>
      <c r="GH208" s="21">
        <v>13</v>
      </c>
      <c r="GI208" s="44">
        <v>1.1125141480623131</v>
      </c>
    </row>
    <row r="209" spans="1:191" ht="14" customHeight="1" x14ac:dyDescent="0.15">
      <c r="A209" s="16" t="s">
        <v>571</v>
      </c>
      <c r="B209" s="21" t="s">
        <v>954</v>
      </c>
      <c r="C209" s="33">
        <v>6.6315789473684212</v>
      </c>
      <c r="D209" s="20">
        <v>7</v>
      </c>
      <c r="E209" s="20">
        <v>7</v>
      </c>
      <c r="F209" s="20">
        <v>7</v>
      </c>
      <c r="G209" s="20">
        <v>7</v>
      </c>
      <c r="H209" s="31">
        <v>-9</v>
      </c>
      <c r="I209" s="31">
        <v>-9</v>
      </c>
      <c r="J209" s="31">
        <v>-9</v>
      </c>
      <c r="K209" s="31">
        <v>-9</v>
      </c>
      <c r="L209" s="31">
        <v>-9</v>
      </c>
      <c r="M209" s="31">
        <v>-9</v>
      </c>
      <c r="N209" s="31">
        <v>5.6</v>
      </c>
      <c r="O209" s="21">
        <v>0</v>
      </c>
      <c r="P209" s="55"/>
      <c r="Q209" s="57"/>
      <c r="R209" s="57">
        <v>1898.3244867999999</v>
      </c>
      <c r="S209" s="57">
        <v>1847.7358084</v>
      </c>
      <c r="T209" s="57">
        <v>2002.2091230000001</v>
      </c>
      <c r="U209" s="57">
        <v>2000.937289</v>
      </c>
      <c r="V209" s="55">
        <v>1606.042536311111</v>
      </c>
      <c r="W209" s="50">
        <v>-4.2360249467225507E-3</v>
      </c>
      <c r="X209" s="31"/>
      <c r="Y209" s="17"/>
      <c r="Z209" s="31">
        <v>17.168848817499999</v>
      </c>
      <c r="AA209" s="26">
        <v>36.700000000000003</v>
      </c>
      <c r="AB209" s="49">
        <v>1.0012798E-2</v>
      </c>
      <c r="AC209" s="49">
        <v>1.0012798E-2</v>
      </c>
      <c r="AD209" s="48">
        <v>1.0346844553529411</v>
      </c>
      <c r="AE209" s="48">
        <v>1.0346844553529411</v>
      </c>
      <c r="AF209" s="55">
        <v>51161.777777777781</v>
      </c>
      <c r="AG209" s="55">
        <f t="shared" si="127"/>
        <v>51161777.777777784</v>
      </c>
      <c r="AH209" s="50">
        <v>2.5191283393518105</v>
      </c>
      <c r="AI209" s="39"/>
      <c r="AJ209" s="39">
        <v>1687.8538397781522</v>
      </c>
      <c r="AK209" s="39">
        <v>5365.1340687403763</v>
      </c>
      <c r="AL209" s="39">
        <v>3526.4939542592642</v>
      </c>
      <c r="AM209" s="40"/>
      <c r="AN209" s="40">
        <v>0</v>
      </c>
      <c r="AO209" s="41">
        <v>0</v>
      </c>
      <c r="AP209" s="39">
        <f>AVERAGE(AK209,AN209)</f>
        <v>2682.5670343701881</v>
      </c>
      <c r="AQ209" s="40"/>
      <c r="AR209" s="40">
        <v>1687.8538397781522</v>
      </c>
      <c r="AS209" s="41">
        <v>5365.1340687403763</v>
      </c>
      <c r="AT209" s="39">
        <f>AVERAGE(AO209,AR209)</f>
        <v>843.92691988907609</v>
      </c>
      <c r="AU209" s="39">
        <v>2</v>
      </c>
      <c r="AV209" s="48"/>
      <c r="AW209" s="55"/>
      <c r="AX209" s="48"/>
      <c r="AY209" s="48"/>
      <c r="AZ209" s="48"/>
      <c r="BA209" s="56">
        <v>0.31023527760999992</v>
      </c>
      <c r="BB209" s="31">
        <f t="shared" si="120"/>
        <v>0</v>
      </c>
      <c r="BC209" s="31">
        <f t="shared" si="121"/>
        <v>0</v>
      </c>
      <c r="BD209" s="31">
        <f t="shared" si="122"/>
        <v>0</v>
      </c>
      <c r="BE209" s="31">
        <v>1.0346844553529411</v>
      </c>
      <c r="BH209" s="49"/>
      <c r="BK209" s="16">
        <v>0</v>
      </c>
      <c r="BL209" s="50">
        <v>67.400000000000006</v>
      </c>
      <c r="BM209" s="16">
        <v>79.500000000000014</v>
      </c>
      <c r="BN209" s="50">
        <v>3.9144594202404153</v>
      </c>
      <c r="BO209" s="9"/>
      <c r="BP209" s="9"/>
      <c r="BQ209" s="53"/>
      <c r="BR209" s="6"/>
      <c r="BS209" s="11">
        <v>102</v>
      </c>
      <c r="BT209" s="48">
        <v>50.775537352161528</v>
      </c>
      <c r="BU209" s="56">
        <v>1.0489999999999999</v>
      </c>
      <c r="BV209" s="16">
        <v>77</v>
      </c>
      <c r="BW209" s="16">
        <v>70</v>
      </c>
      <c r="BX209" s="16">
        <v>74</v>
      </c>
      <c r="BY209" s="16">
        <v>71</v>
      </c>
      <c r="BZ209" s="16">
        <v>65</v>
      </c>
      <c r="CA209" s="16">
        <v>68</v>
      </c>
      <c r="CB209" s="16">
        <v>65</v>
      </c>
      <c r="CC209" s="16">
        <v>60</v>
      </c>
      <c r="CD209" s="16">
        <v>62</v>
      </c>
      <c r="CE209" s="16">
        <v>48</v>
      </c>
      <c r="CF209" s="16">
        <v>44</v>
      </c>
      <c r="CG209" s="16">
        <v>46</v>
      </c>
      <c r="CH209" s="16">
        <v>40</v>
      </c>
      <c r="CI209" s="16">
        <v>37</v>
      </c>
      <c r="CJ209" s="16">
        <v>38</v>
      </c>
      <c r="CK209" s="49">
        <v>0.92500000000000004</v>
      </c>
      <c r="CL209" s="54">
        <v>0.97886579313868138</v>
      </c>
      <c r="CM209" s="56">
        <v>1.0989809058307138</v>
      </c>
      <c r="CN209" s="56">
        <v>1.0226781137100023</v>
      </c>
      <c r="CO209" s="6">
        <v>24</v>
      </c>
      <c r="CP209" s="14">
        <v>24</v>
      </c>
      <c r="CQ209" s="14">
        <v>30</v>
      </c>
      <c r="CR209" s="4">
        <v>12.9</v>
      </c>
      <c r="CS209" s="7">
        <v>64.900000000000006</v>
      </c>
      <c r="CT209" s="6">
        <v>99</v>
      </c>
      <c r="CU209" s="6">
        <v>100</v>
      </c>
      <c r="CV209" s="9">
        <v>0.98598519873945911</v>
      </c>
      <c r="CW209" s="13"/>
      <c r="CX209" s="13"/>
      <c r="CY209" s="9"/>
      <c r="CZ209" s="34">
        <v>5</v>
      </c>
      <c r="DA209" s="9">
        <v>0.23</v>
      </c>
      <c r="DB209" s="13">
        <v>16.36</v>
      </c>
      <c r="DC209" s="13">
        <v>61.741599999999998</v>
      </c>
      <c r="DD209" s="13">
        <v>73.656040000000004</v>
      </c>
      <c r="DE209" s="9">
        <v>0.83824218624840541</v>
      </c>
      <c r="DF209" s="16">
        <v>0</v>
      </c>
      <c r="DG209" s="16">
        <v>0</v>
      </c>
      <c r="DH209" s="16">
        <v>0</v>
      </c>
      <c r="DI209" s="16">
        <v>0</v>
      </c>
      <c r="DJ209" s="16">
        <v>0</v>
      </c>
      <c r="DK209" s="16">
        <v>1</v>
      </c>
      <c r="DL209" s="16">
        <v>0</v>
      </c>
      <c r="DM209" s="16">
        <v>0</v>
      </c>
      <c r="DN209" s="16">
        <v>0</v>
      </c>
      <c r="DO209" s="16">
        <v>0</v>
      </c>
      <c r="DP209" s="16">
        <v>0</v>
      </c>
      <c r="DQ209" s="16">
        <v>0</v>
      </c>
      <c r="DR209" s="16">
        <v>0</v>
      </c>
      <c r="DS209" s="16">
        <v>1</v>
      </c>
      <c r="DT209" s="16">
        <v>0</v>
      </c>
      <c r="DU209" s="16">
        <v>1</v>
      </c>
      <c r="DV209" s="16">
        <v>0</v>
      </c>
      <c r="DW209" s="16">
        <v>0</v>
      </c>
      <c r="DX209" s="16">
        <v>0</v>
      </c>
      <c r="DY209" s="16">
        <v>0</v>
      </c>
      <c r="DZ209" s="3" t="s">
        <v>422</v>
      </c>
      <c r="EA209" s="3" t="s">
        <v>50</v>
      </c>
      <c r="EB209" s="50">
        <v>20.3093177027027</v>
      </c>
      <c r="EC209" s="55">
        <v>20309317.702702701</v>
      </c>
      <c r="ED209" s="55">
        <v>26167369</v>
      </c>
      <c r="EE209" s="57">
        <v>13156690.15114155</v>
      </c>
      <c r="EF209" s="57">
        <v>13010678.84885845</v>
      </c>
      <c r="EG209" s="55">
        <v>8146981.9160344806</v>
      </c>
      <c r="EH209" s="21">
        <v>1267800</v>
      </c>
      <c r="EI209" s="57">
        <v>722645.99999999988</v>
      </c>
      <c r="EJ209" s="57">
        <v>545154</v>
      </c>
      <c r="EK209" s="59">
        <v>4.8</v>
      </c>
      <c r="EL209" s="60">
        <v>0.56999999999999995</v>
      </c>
      <c r="EM209" s="56">
        <v>0.43</v>
      </c>
      <c r="EN209" s="30">
        <f t="shared" si="118"/>
        <v>2.7359999999999998</v>
      </c>
      <c r="EO209" s="30">
        <f t="shared" si="119"/>
        <v>2.0640000000000001</v>
      </c>
      <c r="EP209" s="57">
        <f t="shared" si="123"/>
        <v>12434044.15114155</v>
      </c>
      <c r="EQ209" s="57">
        <f t="shared" si="124"/>
        <v>12465524.84885845</v>
      </c>
      <c r="ER209" s="56">
        <f t="shared" si="125"/>
        <v>0.9974745790411077</v>
      </c>
      <c r="ES209" s="31">
        <v>9</v>
      </c>
      <c r="ET209" s="31">
        <v>88</v>
      </c>
      <c r="EU209" s="18">
        <v>96.3</v>
      </c>
      <c r="EV209" s="55">
        <v>1</v>
      </c>
      <c r="EW209" s="55">
        <v>1</v>
      </c>
      <c r="EX209" s="55">
        <v>1</v>
      </c>
      <c r="EY209" s="55">
        <v>1</v>
      </c>
      <c r="EZ209" s="31">
        <v>0</v>
      </c>
      <c r="FA209" s="31">
        <v>0</v>
      </c>
      <c r="FB209" s="31">
        <v>0</v>
      </c>
      <c r="FC209" s="31">
        <v>3</v>
      </c>
      <c r="FD209" s="31">
        <v>0</v>
      </c>
      <c r="FE209" s="61">
        <v>0.47799999999999998</v>
      </c>
      <c r="FF209" s="16">
        <v>0</v>
      </c>
      <c r="FG209" s="16">
        <v>0</v>
      </c>
      <c r="FH209" s="50">
        <v>0.1</v>
      </c>
      <c r="FI209" s="48">
        <f t="shared" si="126"/>
        <v>-2.3025850929940455</v>
      </c>
      <c r="FJ209" s="27">
        <v>-1.0301426582199664</v>
      </c>
      <c r="FK209" s="27">
        <v>-1.1981783957656871</v>
      </c>
      <c r="FL209" s="31">
        <v>5</v>
      </c>
      <c r="FM209" s="30">
        <v>1.2</v>
      </c>
      <c r="FN209" s="30">
        <v>0.4</v>
      </c>
      <c r="FO209" s="31">
        <v>6</v>
      </c>
      <c r="FP209" s="31">
        <v>2</v>
      </c>
      <c r="FQ209" s="48">
        <v>0.80265502616216045</v>
      </c>
      <c r="FR209" s="48">
        <v>0.1904664956094112</v>
      </c>
      <c r="FS209" s="48">
        <v>0.29045943471424446</v>
      </c>
      <c r="FT209" s="48">
        <v>0.41055601516447343</v>
      </c>
      <c r="FU209" s="48">
        <v>9.9191715176920492E-2</v>
      </c>
      <c r="FV209" s="31">
        <v>1.1147545006666666</v>
      </c>
      <c r="FW209" s="30">
        <v>0.7402680866470589</v>
      </c>
      <c r="FX209" s="31">
        <v>19.885887135000001</v>
      </c>
      <c r="FY209" s="31"/>
      <c r="FZ209" s="31"/>
      <c r="GA209" s="31"/>
      <c r="GB209" s="31"/>
      <c r="GC209" s="31"/>
      <c r="GD209" s="31"/>
      <c r="GE209" s="31"/>
      <c r="GF209" s="31"/>
      <c r="GG209" s="31">
        <v>67.352024389999997</v>
      </c>
      <c r="GH209" s="21">
        <v>39.799999999999997</v>
      </c>
      <c r="GI209" s="44">
        <v>-1.0717789116673502</v>
      </c>
    </row>
    <row r="210" spans="1:191" ht="14" customHeight="1" x14ac:dyDescent="0.15">
      <c r="A210" s="16" t="s">
        <v>532</v>
      </c>
      <c r="B210" s="21" t="s">
        <v>955</v>
      </c>
      <c r="C210" s="33">
        <v>2.2931034482758621</v>
      </c>
      <c r="D210" s="20">
        <v>2</v>
      </c>
      <c r="E210" s="20">
        <v>2</v>
      </c>
      <c r="F210" s="20">
        <v>2</v>
      </c>
      <c r="G210" s="20">
        <v>2</v>
      </c>
      <c r="H210" s="31"/>
      <c r="I210" s="31"/>
      <c r="J210" s="31"/>
      <c r="K210" s="31"/>
      <c r="L210" s="31"/>
      <c r="M210" s="31"/>
      <c r="N210" s="31">
        <v>3.4</v>
      </c>
      <c r="O210" s="21">
        <v>20</v>
      </c>
      <c r="P210" s="55">
        <v>3028.0994863999999</v>
      </c>
      <c r="Q210" s="57">
        <v>3003.9769584000001</v>
      </c>
      <c r="R210" s="57">
        <v>4702.3897181000002</v>
      </c>
      <c r="S210" s="57">
        <v>5180.7747355000001</v>
      </c>
      <c r="T210" s="57">
        <v>3470.6992869999999</v>
      </c>
      <c r="U210" s="57">
        <v>3528.9088590000001</v>
      </c>
      <c r="V210" s="55">
        <v>4690.4003782947357</v>
      </c>
      <c r="W210" s="50">
        <v>0.11094563769966982</v>
      </c>
      <c r="X210" s="31">
        <v>1.78638020503489</v>
      </c>
      <c r="Y210" s="17"/>
      <c r="Z210" s="31">
        <v>17.042846465</v>
      </c>
      <c r="AA210" s="26"/>
      <c r="AB210" s="49">
        <v>0.14852248600000001</v>
      </c>
      <c r="AC210" s="49">
        <v>0.14852248600000001</v>
      </c>
      <c r="AD210" s="48">
        <v>21.590996068999996</v>
      </c>
      <c r="AE210" s="48">
        <v>21.590996068999996</v>
      </c>
      <c r="AG210" s="55">
        <f t="shared" si="127"/>
        <v>0</v>
      </c>
      <c r="AH210" s="50">
        <v>0</v>
      </c>
      <c r="AI210" s="39"/>
      <c r="AJ210" s="39">
        <v>0</v>
      </c>
      <c r="AK210" s="39">
        <v>0</v>
      </c>
      <c r="AL210" s="39">
        <v>0</v>
      </c>
      <c r="AM210" s="40"/>
      <c r="AN210" s="40">
        <v>0</v>
      </c>
      <c r="AO210" s="41">
        <v>0</v>
      </c>
      <c r="AP210" s="39">
        <f>AVERAGE(AK210,AN210)</f>
        <v>0</v>
      </c>
      <c r="AQ210" s="40"/>
      <c r="AR210" s="40">
        <v>0</v>
      </c>
      <c r="AS210" s="41">
        <v>0</v>
      </c>
      <c r="AT210" s="39">
        <f>AVERAGE(AO210,AR210)</f>
        <v>0</v>
      </c>
      <c r="AU210" s="39">
        <v>2</v>
      </c>
      <c r="AV210" s="48">
        <v>4.5565630000000003E-2</v>
      </c>
      <c r="AW210" s="55">
        <f>IF(AH210=0,1,0)</f>
        <v>1</v>
      </c>
      <c r="AX210" s="48">
        <v>0</v>
      </c>
      <c r="AY210" s="48">
        <v>1.5539572447500001</v>
      </c>
      <c r="AZ210" s="48">
        <v>1.5539572447500001</v>
      </c>
      <c r="BA210" s="56">
        <v>0.42366347980689656</v>
      </c>
      <c r="BB210" s="31">
        <f t="shared" si="120"/>
        <v>0</v>
      </c>
      <c r="BC210" s="31">
        <f t="shared" si="121"/>
        <v>0.65835493378192222</v>
      </c>
      <c r="BD210" s="31">
        <f t="shared" si="122"/>
        <v>0.65835493378192222</v>
      </c>
      <c r="BE210" s="31">
        <v>22.249351002781918</v>
      </c>
      <c r="BH210" s="49"/>
      <c r="BK210" s="16">
        <v>0</v>
      </c>
      <c r="BL210" s="50">
        <v>1.2</v>
      </c>
      <c r="BM210" s="16">
        <v>1.4000000000000001</v>
      </c>
      <c r="BN210" s="50">
        <v>9.0587772994036069</v>
      </c>
      <c r="BO210" s="9"/>
      <c r="BP210" s="9"/>
      <c r="BQ210" s="53"/>
      <c r="BR210" s="6"/>
      <c r="BS210" s="11"/>
      <c r="BT210" s="48">
        <v>48.098433582044869</v>
      </c>
      <c r="BU210" s="56">
        <v>1.07</v>
      </c>
      <c r="BV210" s="16">
        <v>26</v>
      </c>
      <c r="BW210" s="16">
        <v>28</v>
      </c>
      <c r="BX210" s="16">
        <v>27</v>
      </c>
      <c r="BY210" s="16">
        <v>27</v>
      </c>
      <c r="BZ210" s="16">
        <v>29</v>
      </c>
      <c r="CA210" s="16">
        <v>28</v>
      </c>
      <c r="CB210" s="16">
        <v>28</v>
      </c>
      <c r="CC210" s="16">
        <v>30</v>
      </c>
      <c r="CD210" s="16">
        <v>29</v>
      </c>
      <c r="CE210" s="16">
        <v>30</v>
      </c>
      <c r="CF210" s="16">
        <v>32</v>
      </c>
      <c r="CG210" s="16">
        <v>31</v>
      </c>
      <c r="CH210" s="16">
        <v>31</v>
      </c>
      <c r="CI210" s="16">
        <v>34</v>
      </c>
      <c r="CJ210" s="16">
        <v>33</v>
      </c>
      <c r="CK210" s="49">
        <v>1.096774193548387</v>
      </c>
      <c r="CL210" s="54">
        <v>1.0268997275267555</v>
      </c>
      <c r="CM210" s="56">
        <v>1.0548096270247125</v>
      </c>
      <c r="CN210" s="56">
        <v>1.0126776894179355</v>
      </c>
      <c r="CO210" s="6"/>
      <c r="CP210" s="14"/>
      <c r="CQ210" s="14"/>
      <c r="CR210" s="4">
        <v>47</v>
      </c>
      <c r="CS210" s="7"/>
      <c r="CT210" s="6">
        <v>84</v>
      </c>
      <c r="CU210" s="6">
        <v>93</v>
      </c>
      <c r="CV210" s="9">
        <v>0.95404411764705888</v>
      </c>
      <c r="CW210" s="13"/>
      <c r="CX210" s="13"/>
      <c r="CY210" s="9"/>
      <c r="CZ210" s="34">
        <v>8</v>
      </c>
      <c r="DA210" s="9">
        <v>0.04</v>
      </c>
      <c r="DB210" s="13">
        <v>3.85</v>
      </c>
      <c r="DC210" s="13">
        <v>79.702960000000004</v>
      </c>
      <c r="DD210" s="13">
        <v>88.595920000000007</v>
      </c>
      <c r="DE210" s="9">
        <v>0.89962336866076897</v>
      </c>
      <c r="DF210" s="16">
        <v>0</v>
      </c>
      <c r="DG210" s="16">
        <v>0</v>
      </c>
      <c r="DH210" s="16">
        <v>0</v>
      </c>
      <c r="DI210" s="16">
        <v>0</v>
      </c>
      <c r="DJ210" s="16">
        <v>0</v>
      </c>
      <c r="DK210" s="16">
        <v>0</v>
      </c>
      <c r="DL210" s="16">
        <v>0</v>
      </c>
      <c r="DM210" s="16">
        <v>1</v>
      </c>
      <c r="DN210" s="16">
        <v>0</v>
      </c>
      <c r="DO210" s="16">
        <v>0</v>
      </c>
      <c r="DP210" s="16">
        <v>0</v>
      </c>
      <c r="DQ210" s="16">
        <v>0</v>
      </c>
      <c r="DR210" s="16">
        <v>1</v>
      </c>
      <c r="DS210" s="16">
        <v>0</v>
      </c>
      <c r="DT210" s="16">
        <v>0</v>
      </c>
      <c r="DU210" s="16">
        <v>0</v>
      </c>
      <c r="DV210" s="16">
        <v>1</v>
      </c>
      <c r="DW210" s="16">
        <v>0</v>
      </c>
      <c r="DX210" s="16">
        <v>0</v>
      </c>
      <c r="DY210" s="16">
        <v>0</v>
      </c>
      <c r="DZ210" s="3" t="s">
        <v>398</v>
      </c>
      <c r="EA210" s="3" t="s">
        <v>51</v>
      </c>
      <c r="EB210" s="50">
        <v>0.15454624324324326</v>
      </c>
      <c r="EC210" s="55">
        <v>154546.24324324325</v>
      </c>
      <c r="ED210" s="55">
        <v>216436</v>
      </c>
      <c r="EE210" s="57">
        <v>105888.9999917552</v>
      </c>
      <c r="EF210" s="57">
        <v>110547.0000082448</v>
      </c>
      <c r="EG210" s="55">
        <v>81281.518084137948</v>
      </c>
      <c r="EH210" s="21">
        <v>1000</v>
      </c>
      <c r="EI210" s="57">
        <v>465</v>
      </c>
      <c r="EJ210" s="57">
        <v>535</v>
      </c>
      <c r="EK210" s="59">
        <v>0.5</v>
      </c>
      <c r="EL210" s="60">
        <v>0.46500000000000002</v>
      </c>
      <c r="EM210" s="56">
        <v>0.53500000000000003</v>
      </c>
      <c r="EN210" s="30">
        <f t="shared" si="118"/>
        <v>0.23250000000000001</v>
      </c>
      <c r="EO210" s="30">
        <f t="shared" si="119"/>
        <v>0.26750000000000002</v>
      </c>
      <c r="EP210" s="57">
        <f t="shared" si="123"/>
        <v>105423.9999917552</v>
      </c>
      <c r="EQ210" s="57">
        <f t="shared" si="124"/>
        <v>110012.0000082448</v>
      </c>
      <c r="ER210" s="56">
        <f t="shared" si="125"/>
        <v>0.95829545853047171</v>
      </c>
      <c r="ES210" s="31">
        <v>82.5</v>
      </c>
      <c r="ET210" s="31">
        <v>0</v>
      </c>
      <c r="EU210" s="18">
        <v>0.05</v>
      </c>
      <c r="EV210" s="55">
        <v>0</v>
      </c>
      <c r="EW210" s="55">
        <v>0</v>
      </c>
      <c r="EX210" s="55">
        <v>0</v>
      </c>
      <c r="EY210" s="55">
        <v>0</v>
      </c>
      <c r="EZ210" s="31">
        <v>0</v>
      </c>
      <c r="FA210" s="31">
        <v>0</v>
      </c>
      <c r="FB210" s="31">
        <v>0</v>
      </c>
      <c r="FC210" s="31">
        <v>15.2</v>
      </c>
      <c r="FD210" s="31">
        <v>1</v>
      </c>
      <c r="FE210" s="61">
        <v>0.34</v>
      </c>
      <c r="FF210" s="16">
        <v>0</v>
      </c>
      <c r="FG210" s="16">
        <v>0</v>
      </c>
      <c r="FH210" s="50">
        <v>0.1</v>
      </c>
      <c r="FI210" s="48">
        <f t="shared" si="126"/>
        <v>-2.3025850929940455</v>
      </c>
      <c r="FJ210" s="27">
        <v>0.99823625018637996</v>
      </c>
      <c r="FK210" s="27">
        <v>1.136341199013166</v>
      </c>
      <c r="FL210" s="31">
        <v>0.1</v>
      </c>
      <c r="FM210" s="30">
        <v>0</v>
      </c>
      <c r="FN210" s="30">
        <v>0</v>
      </c>
      <c r="FO210" s="31">
        <v>0.1</v>
      </c>
      <c r="FP210" s="31">
        <v>0.1</v>
      </c>
      <c r="FQ210" s="48">
        <v>0.80265502616216045</v>
      </c>
      <c r="FR210" s="48">
        <v>0.72099727080968612</v>
      </c>
      <c r="FS210" s="48">
        <v>0.7277666967310078</v>
      </c>
      <c r="FT210" s="48">
        <v>0.63460134868262663</v>
      </c>
      <c r="FU210" s="48">
        <v>0.80447230827972938</v>
      </c>
      <c r="FV210" s="31"/>
      <c r="FW210" s="30"/>
      <c r="FX210" s="31">
        <v>22.216540688888891</v>
      </c>
      <c r="FY210" s="31"/>
      <c r="FZ210" s="31">
        <v>18.903689105000002</v>
      </c>
      <c r="GA210" s="31">
        <v>4.4579779753333328</v>
      </c>
      <c r="GB210" s="31">
        <v>44.103590795000002</v>
      </c>
      <c r="GC210" s="31">
        <v>33.510009113333332</v>
      </c>
      <c r="GD210" s="31"/>
      <c r="GE210" s="31"/>
      <c r="GF210" s="31"/>
      <c r="GG210" s="31">
        <v>69.368829270000006</v>
      </c>
      <c r="GH210" s="21">
        <v>17.100000000000001</v>
      </c>
      <c r="GI210" s="44">
        <v>0.34559869947258598</v>
      </c>
    </row>
    <row r="211" spans="1:191" ht="14" customHeight="1" x14ac:dyDescent="0.15">
      <c r="A211" s="16" t="s">
        <v>636</v>
      </c>
      <c r="B211" s="21" t="s">
        <v>622</v>
      </c>
      <c r="C211" s="33">
        <v>2.5540540540540539</v>
      </c>
      <c r="D211" s="20">
        <v>4.0999999999999996</v>
      </c>
      <c r="E211" s="20">
        <v>4.166666666666667</v>
      </c>
      <c r="F211" s="20">
        <v>4.25</v>
      </c>
      <c r="G211" s="20">
        <v>4.5</v>
      </c>
      <c r="H211" s="31">
        <v>7.75</v>
      </c>
      <c r="I211" s="31">
        <v>7.6842105263157894</v>
      </c>
      <c r="J211" s="31">
        <v>3.6</v>
      </c>
      <c r="K211" s="31">
        <v>2.3333333333333335</v>
      </c>
      <c r="L211" s="31">
        <v>1</v>
      </c>
      <c r="M211" s="31">
        <v>-3</v>
      </c>
      <c r="N211" s="31">
        <v>1.75</v>
      </c>
      <c r="O211" s="21">
        <v>38</v>
      </c>
      <c r="P211" s="55">
        <v>12047.115549</v>
      </c>
      <c r="Q211" s="57">
        <v>12093.706171</v>
      </c>
      <c r="R211" s="57">
        <v>10146.718543000001</v>
      </c>
      <c r="S211" s="57">
        <v>10972.883948000001</v>
      </c>
      <c r="T211" s="57">
        <v>9573.9571329999999</v>
      </c>
      <c r="U211" s="57">
        <v>9924.4621090000001</v>
      </c>
      <c r="V211" s="55">
        <v>11390.655751942102</v>
      </c>
      <c r="W211" s="50">
        <v>0.23999429982350762</v>
      </c>
      <c r="X211" s="31">
        <v>-1.5224828610944945E-2</v>
      </c>
      <c r="Y211" s="17">
        <v>21.850000000000005</v>
      </c>
      <c r="Z211" s="31"/>
      <c r="AA211" s="26">
        <v>43.4</v>
      </c>
      <c r="AB211" s="49">
        <v>0</v>
      </c>
      <c r="AC211" s="49">
        <v>1E-3</v>
      </c>
      <c r="AD211" s="48">
        <v>4.6199101162162158E-2</v>
      </c>
      <c r="AE211" s="48">
        <v>4.6199101162162158E-2</v>
      </c>
      <c r="AF211" s="55">
        <v>169321.30555555556</v>
      </c>
      <c r="AG211" s="55">
        <f t="shared" si="127"/>
        <v>169321305.55555555</v>
      </c>
      <c r="AH211" s="50">
        <v>8.5897455980318096</v>
      </c>
      <c r="AI211" s="39">
        <v>22505.770664696796</v>
      </c>
      <c r="AJ211" s="39">
        <v>20164.149753895035</v>
      </c>
      <c r="AK211" s="39">
        <v>23693.800227957687</v>
      </c>
      <c r="AL211" s="39">
        <v>22121.240215516507</v>
      </c>
      <c r="AM211" s="40">
        <v>269.7734566877993</v>
      </c>
      <c r="AN211" s="40">
        <v>205.56873401110329</v>
      </c>
      <c r="AO211" s="41">
        <v>396.64803506144909</v>
      </c>
      <c r="AP211" s="39">
        <f>AVERAGE(AV211,AK211,AN211)</f>
        <v>7995.185886774133</v>
      </c>
      <c r="AQ211" s="40">
        <v>22775.544121384595</v>
      </c>
      <c r="AR211" s="40">
        <v>20369.718487906139</v>
      </c>
      <c r="AS211" s="41">
        <v>24090.448263019134</v>
      </c>
      <c r="AT211" s="39">
        <f>AVERAGE(AI211,AO211,AR211)</f>
        <v>14424.045729221461</v>
      </c>
      <c r="AU211" s="39">
        <v>3</v>
      </c>
      <c r="AV211" s="48">
        <v>86.188698353611088</v>
      </c>
      <c r="AW211" s="55">
        <f>IF(AH211=0,1,0)</f>
        <v>0</v>
      </c>
      <c r="AX211" s="48">
        <v>86.188698353611088</v>
      </c>
      <c r="AY211" s="48">
        <v>4.5211559154444432</v>
      </c>
      <c r="AZ211" s="48">
        <v>90.709854269055526</v>
      </c>
      <c r="BA211" s="56">
        <v>0.277205117</v>
      </c>
      <c r="BB211" s="31">
        <f t="shared" si="120"/>
        <v>23.891948211190471</v>
      </c>
      <c r="BC211" s="31">
        <f t="shared" si="121"/>
        <v>1.2532875545160189</v>
      </c>
      <c r="BD211" s="31">
        <f t="shared" si="122"/>
        <v>25.145235765706488</v>
      </c>
      <c r="BE211" s="31">
        <v>25.191434866868651</v>
      </c>
      <c r="BF211" s="49">
        <v>0.28711334599999999</v>
      </c>
      <c r="BG211" s="49">
        <v>0.28711334599999999</v>
      </c>
      <c r="BH211" s="49">
        <v>0.23699999999999999</v>
      </c>
      <c r="BI211" s="49">
        <v>0.28711334599999999</v>
      </c>
      <c r="BJ211" s="49">
        <v>0.28711334599999999</v>
      </c>
      <c r="BK211" s="16">
        <v>1</v>
      </c>
      <c r="BL211" s="50">
        <v>141.30000000000001</v>
      </c>
      <c r="BM211" s="16">
        <v>173.6</v>
      </c>
      <c r="BN211" s="50">
        <v>8.8068056818109959</v>
      </c>
      <c r="BO211" s="9">
        <v>0.58099999999999996</v>
      </c>
      <c r="BP211" s="9">
        <v>0.57199999999999995</v>
      </c>
      <c r="BQ211" s="53">
        <v>0.56138159099999996</v>
      </c>
      <c r="BR211" s="6">
        <v>64</v>
      </c>
      <c r="BS211" s="11">
        <v>75</v>
      </c>
      <c r="BT211" s="48">
        <v>49.476327759060105</v>
      </c>
      <c r="BU211" s="56">
        <v>1.05</v>
      </c>
      <c r="BV211" s="16">
        <v>35</v>
      </c>
      <c r="BW211" s="16">
        <v>28</v>
      </c>
      <c r="BX211" s="16">
        <v>32</v>
      </c>
      <c r="BY211" s="16">
        <v>29</v>
      </c>
      <c r="BZ211" s="16">
        <v>23</v>
      </c>
      <c r="CA211" s="16">
        <v>26</v>
      </c>
      <c r="CB211" s="16">
        <v>26</v>
      </c>
      <c r="CC211" s="16">
        <v>20</v>
      </c>
      <c r="CD211" s="16">
        <v>23</v>
      </c>
      <c r="CE211" s="16">
        <v>20</v>
      </c>
      <c r="CF211" s="16">
        <v>16</v>
      </c>
      <c r="CG211" s="16">
        <v>18</v>
      </c>
      <c r="CH211" s="16">
        <v>20</v>
      </c>
      <c r="CI211" s="16">
        <v>16</v>
      </c>
      <c r="CJ211" s="16">
        <v>18</v>
      </c>
      <c r="CK211" s="49">
        <v>0.8</v>
      </c>
      <c r="CL211" s="54">
        <v>0.92551285263903671</v>
      </c>
      <c r="CM211" s="56">
        <v>1.0836275521311536</v>
      </c>
      <c r="CN211" s="56">
        <v>1.0188772656142635</v>
      </c>
      <c r="CO211" s="6">
        <v>57</v>
      </c>
      <c r="CP211" s="14">
        <v>57</v>
      </c>
      <c r="CQ211" s="14">
        <v>68</v>
      </c>
      <c r="CR211" s="4">
        <v>89.9</v>
      </c>
      <c r="CS211" s="7"/>
      <c r="CT211" s="6">
        <v>94</v>
      </c>
      <c r="CU211" s="6">
        <v>95</v>
      </c>
      <c r="CV211" s="9">
        <v>0.99473298568575497</v>
      </c>
      <c r="CW211" s="13">
        <v>33.4</v>
      </c>
      <c r="CX211" s="13">
        <v>29.56</v>
      </c>
      <c r="CY211" s="9">
        <v>1.1299052774018945</v>
      </c>
      <c r="CZ211" s="34">
        <v>21</v>
      </c>
      <c r="DA211" s="9">
        <v>0.215</v>
      </c>
      <c r="DB211" s="13">
        <v>18.559999999999999</v>
      </c>
      <c r="DC211" s="13">
        <v>54.005609999999997</v>
      </c>
      <c r="DD211" s="13">
        <v>82.716669999999993</v>
      </c>
      <c r="DE211" s="9">
        <v>0.65289874459404618</v>
      </c>
      <c r="DF211" s="16">
        <v>0</v>
      </c>
      <c r="DG211" s="16">
        <v>1</v>
      </c>
      <c r="DH211" s="16">
        <v>0</v>
      </c>
      <c r="DI211" s="16">
        <v>0</v>
      </c>
      <c r="DJ211" s="16">
        <v>0</v>
      </c>
      <c r="DK211" s="16">
        <v>0</v>
      </c>
      <c r="DL211" s="16">
        <v>0</v>
      </c>
      <c r="DM211" s="16">
        <v>0</v>
      </c>
      <c r="DN211" s="16">
        <v>0</v>
      </c>
      <c r="DO211" s="16">
        <v>0</v>
      </c>
      <c r="DP211" s="16">
        <v>0</v>
      </c>
      <c r="DQ211" s="16">
        <v>0</v>
      </c>
      <c r="DR211" s="16">
        <v>0</v>
      </c>
      <c r="DS211" s="16">
        <v>0</v>
      </c>
      <c r="DT211" s="16">
        <v>0</v>
      </c>
      <c r="DU211" s="16">
        <v>0</v>
      </c>
      <c r="DV211" s="16">
        <v>0</v>
      </c>
      <c r="DW211" s="16">
        <v>1</v>
      </c>
      <c r="DX211" s="16">
        <v>0</v>
      </c>
      <c r="DY211" s="16">
        <v>0</v>
      </c>
      <c r="DZ211" s="3" t="s">
        <v>401</v>
      </c>
      <c r="EA211" s="3" t="s">
        <v>30</v>
      </c>
      <c r="EB211" s="50">
        <v>19.712027978378377</v>
      </c>
      <c r="EC211" s="55">
        <v>19712027.978378378</v>
      </c>
      <c r="ED211" s="55">
        <v>26577000</v>
      </c>
      <c r="EE211" s="57">
        <v>13219658.091232199</v>
      </c>
      <c r="EF211" s="57">
        <v>13357341.908767799</v>
      </c>
      <c r="EG211" s="55">
        <v>8498287.772034483</v>
      </c>
      <c r="EH211" s="21">
        <v>1011400</v>
      </c>
      <c r="EI211" s="57">
        <v>504688.6</v>
      </c>
      <c r="EJ211" s="57">
        <v>506711.4</v>
      </c>
      <c r="EK211" s="59">
        <v>3.8</v>
      </c>
      <c r="EL211" s="60">
        <v>0.499</v>
      </c>
      <c r="EM211" s="56">
        <v>0.501</v>
      </c>
      <c r="EN211" s="30">
        <f t="shared" si="118"/>
        <v>1.8961999999999999</v>
      </c>
      <c r="EO211" s="30">
        <f t="shared" si="119"/>
        <v>1.9037999999999999</v>
      </c>
      <c r="EP211" s="57">
        <f t="shared" si="123"/>
        <v>12714969.4912322</v>
      </c>
      <c r="EQ211" s="57">
        <f t="shared" si="124"/>
        <v>12850630.508767799</v>
      </c>
      <c r="ER211" s="56">
        <f t="shared" si="125"/>
        <v>0.98944324035750308</v>
      </c>
      <c r="ES211" s="31">
        <v>96</v>
      </c>
      <c r="ET211" s="31">
        <v>0</v>
      </c>
      <c r="EU211" s="18">
        <v>0.3</v>
      </c>
      <c r="EV211" s="55">
        <v>0</v>
      </c>
      <c r="EW211" s="55">
        <v>0</v>
      </c>
      <c r="EX211" s="55">
        <v>0</v>
      </c>
      <c r="EY211" s="55">
        <v>0</v>
      </c>
      <c r="EZ211" s="31">
        <v>0</v>
      </c>
      <c r="FA211" s="31">
        <v>0</v>
      </c>
      <c r="FB211" s="31">
        <v>0</v>
      </c>
      <c r="FC211" s="31">
        <v>2</v>
      </c>
      <c r="FD211" s="31">
        <v>0</v>
      </c>
      <c r="FE211" s="61">
        <v>0.52400000000000002</v>
      </c>
      <c r="FF211" s="16">
        <v>0</v>
      </c>
      <c r="FG211" s="16">
        <v>0</v>
      </c>
      <c r="FH211" s="50">
        <v>0.1</v>
      </c>
      <c r="FI211" s="48">
        <f t="shared" si="126"/>
        <v>-2.3025850929940455</v>
      </c>
      <c r="FJ211" s="27">
        <v>-0.9647763768505665</v>
      </c>
      <c r="FK211" s="27">
        <v>-1.1136156180189054</v>
      </c>
      <c r="FL211" s="32">
        <v>2</v>
      </c>
      <c r="FM211" s="30">
        <v>1</v>
      </c>
      <c r="FN211" s="30">
        <v>0</v>
      </c>
      <c r="FO211" s="31">
        <v>2</v>
      </c>
      <c r="FP211" s="31">
        <v>0.1</v>
      </c>
      <c r="FQ211" s="48">
        <v>0.80265502616216045</v>
      </c>
      <c r="FR211" s="48">
        <v>0.51528125593611018</v>
      </c>
      <c r="FS211" s="48">
        <v>0.58693893438662637</v>
      </c>
      <c r="FT211" s="48">
        <v>0.63460134868262663</v>
      </c>
      <c r="FU211" s="48">
        <v>0.28517218942972367</v>
      </c>
      <c r="FV211" s="31">
        <v>1.5101672215789474</v>
      </c>
      <c r="FW211" s="30">
        <v>0.89482288977777769</v>
      </c>
      <c r="FX211" s="31">
        <v>10.92643260545</v>
      </c>
      <c r="FY211" s="31">
        <v>12.668223161666667</v>
      </c>
      <c r="FZ211" s="31">
        <v>14.002012683749999</v>
      </c>
      <c r="GA211" s="31"/>
      <c r="GB211" s="31">
        <v>7.6275368061249997</v>
      </c>
      <c r="GC211" s="31">
        <v>22.426937278500002</v>
      </c>
      <c r="GD211" s="31">
        <v>33.364008480625003</v>
      </c>
      <c r="GE211" s="31">
        <v>55.790945759125009</v>
      </c>
      <c r="GF211" s="31">
        <v>7.8118553015767667</v>
      </c>
      <c r="GG211" s="31">
        <v>73.172682929999993</v>
      </c>
      <c r="GH211" s="21">
        <v>17.2</v>
      </c>
      <c r="GI211" s="44">
        <v>-1.06167951677692</v>
      </c>
    </row>
    <row r="212" spans="1:191" ht="14" customHeight="1" x14ac:dyDescent="0.15">
      <c r="A212" s="16" t="s">
        <v>688</v>
      </c>
      <c r="B212" s="21" t="s">
        <v>623</v>
      </c>
      <c r="C212" s="33">
        <v>6.6969696969696972</v>
      </c>
      <c r="D212" s="20">
        <v>6</v>
      </c>
      <c r="E212" s="20">
        <v>6</v>
      </c>
      <c r="F212" s="20">
        <v>6</v>
      </c>
      <c r="G212" s="20">
        <v>6</v>
      </c>
      <c r="H212" s="31">
        <v>-7</v>
      </c>
      <c r="I212" s="31">
        <v>-7</v>
      </c>
      <c r="J212" s="31">
        <v>-7</v>
      </c>
      <c r="K212" s="31">
        <v>-7</v>
      </c>
      <c r="L212" s="31">
        <v>-7</v>
      </c>
      <c r="M212" s="31">
        <v>-7</v>
      </c>
      <c r="N212" s="31">
        <v>4.916666666666667</v>
      </c>
      <c r="O212" s="21">
        <v>0</v>
      </c>
      <c r="P212" s="55">
        <v>912.31866766999997</v>
      </c>
      <c r="Q212" s="57">
        <v>920.66158653000002</v>
      </c>
      <c r="R212" s="57">
        <v>1484.0280064000001</v>
      </c>
      <c r="S212" s="57">
        <v>3256.3308870000001</v>
      </c>
      <c r="T212" s="57">
        <v>902.35760340000002</v>
      </c>
      <c r="U212" s="57">
        <v>2142.7352420000002</v>
      </c>
      <c r="V212" s="55">
        <v>1701.1748494128949</v>
      </c>
      <c r="W212" s="50">
        <v>5.9349636814618068</v>
      </c>
      <c r="X212" s="31">
        <v>4.0886459476611927</v>
      </c>
      <c r="Y212" s="17">
        <v>14.959999999999999</v>
      </c>
      <c r="Z212" s="31"/>
      <c r="AA212" s="26">
        <v>37.799999999999997</v>
      </c>
      <c r="AB212" s="49">
        <v>2.9009993000000001E-2</v>
      </c>
      <c r="AC212" s="49">
        <v>2.9009993000000001E-2</v>
      </c>
      <c r="AD212" s="48">
        <v>3.8981053647500006</v>
      </c>
      <c r="AE212" s="48">
        <v>3.8981053647500006</v>
      </c>
      <c r="AF212" s="55">
        <v>32457.611111111109</v>
      </c>
      <c r="AG212" s="55">
        <f t="shared" si="127"/>
        <v>32457611.111111108</v>
      </c>
      <c r="AH212" s="50">
        <v>0.4930858572664884</v>
      </c>
      <c r="AI212" s="39"/>
      <c r="AJ212" s="39"/>
      <c r="AK212" s="39">
        <v>882.18695562539108</v>
      </c>
      <c r="AL212" s="39">
        <v>882.18695562539108</v>
      </c>
      <c r="AM212" s="40"/>
      <c r="AN212" s="40"/>
      <c r="AO212" s="41">
        <v>1.3781992175599884</v>
      </c>
      <c r="AP212" s="39">
        <f>AN212</f>
        <v>0</v>
      </c>
      <c r="AQ212" s="40"/>
      <c r="AR212" s="40"/>
      <c r="AS212" s="41">
        <v>883.56515484295107</v>
      </c>
      <c r="AT212" s="39">
        <f>AR212</f>
        <v>0</v>
      </c>
      <c r="AU212" s="39">
        <v>1</v>
      </c>
      <c r="AV212" s="48">
        <v>21.653030755000003</v>
      </c>
      <c r="AW212" s="55">
        <f>IF(AH212=0,1,0)</f>
        <v>0</v>
      </c>
      <c r="AX212" s="48">
        <v>21.653030755000003</v>
      </c>
      <c r="AY212" s="48">
        <v>0.60681209574999995</v>
      </c>
      <c r="AZ212" s="48">
        <v>22.259842850750005</v>
      </c>
      <c r="BA212" s="56">
        <v>0.44750401982458338</v>
      </c>
      <c r="BB212" s="31">
        <f t="shared" si="120"/>
        <v>9.6898183042478347</v>
      </c>
      <c r="BC212" s="31">
        <f t="shared" si="121"/>
        <v>0.27155085212630498</v>
      </c>
      <c r="BD212" s="31">
        <f t="shared" si="122"/>
        <v>9.9613691563741398</v>
      </c>
      <c r="BE212" s="31">
        <v>13.85947452112414</v>
      </c>
      <c r="BF212" s="49">
        <v>0.13830904999999999</v>
      </c>
      <c r="BG212" s="49">
        <v>0.13830904999999999</v>
      </c>
      <c r="BH212" s="49"/>
      <c r="BI212" s="49">
        <v>0.167319043</v>
      </c>
      <c r="BJ212" s="49">
        <v>0.167319043</v>
      </c>
      <c r="BK212" s="16">
        <v>0</v>
      </c>
      <c r="BL212" s="50">
        <v>31599.3</v>
      </c>
      <c r="BM212" s="16">
        <v>28485.899999999998</v>
      </c>
      <c r="BN212" s="50">
        <v>432.74886661942725</v>
      </c>
      <c r="BO212" s="9">
        <v>0.55400000000000005</v>
      </c>
      <c r="BP212" s="9">
        <v>0.46400000000000002</v>
      </c>
      <c r="BQ212" s="53">
        <v>0.52970643299999998</v>
      </c>
      <c r="BR212" s="6">
        <v>58</v>
      </c>
      <c r="BS212" s="11">
        <v>113</v>
      </c>
      <c r="BT212" s="48">
        <v>50.859793003779266</v>
      </c>
      <c r="BU212" s="56">
        <v>1.05</v>
      </c>
      <c r="BV212" s="16">
        <v>58</v>
      </c>
      <c r="BW212" s="16">
        <v>53</v>
      </c>
      <c r="BX212" s="16">
        <v>56</v>
      </c>
      <c r="BY212" s="16">
        <v>46</v>
      </c>
      <c r="BZ212" s="16">
        <v>42</v>
      </c>
      <c r="CA212" s="16">
        <v>44</v>
      </c>
      <c r="CB212" s="16">
        <v>31</v>
      </c>
      <c r="CC212" s="16">
        <v>29</v>
      </c>
      <c r="CD212" s="16">
        <v>30</v>
      </c>
      <c r="CE212" s="16">
        <v>19</v>
      </c>
      <c r="CF212" s="16">
        <v>17</v>
      </c>
      <c r="CG212" s="16">
        <v>18</v>
      </c>
      <c r="CH212" s="16">
        <v>14</v>
      </c>
      <c r="CI212" s="16">
        <v>13</v>
      </c>
      <c r="CJ212" s="16">
        <v>14</v>
      </c>
      <c r="CK212" s="49">
        <v>0.9285714285714286</v>
      </c>
      <c r="CL212" s="54">
        <v>0.97191877140292149</v>
      </c>
      <c r="CM212" s="56">
        <v>1.0522010213310873</v>
      </c>
      <c r="CN212" s="56">
        <v>1.0119149570748001</v>
      </c>
      <c r="CO212" s="6">
        <v>150</v>
      </c>
      <c r="CP212" s="14">
        <v>150</v>
      </c>
      <c r="CQ212" s="14">
        <v>56</v>
      </c>
      <c r="CR212" s="4">
        <v>16.600000000000001</v>
      </c>
      <c r="CS212" s="7">
        <v>79</v>
      </c>
      <c r="CT212" s="6">
        <v>91</v>
      </c>
      <c r="CU212" s="6">
        <v>88</v>
      </c>
      <c r="CV212" s="9">
        <v>0.93534149526449994</v>
      </c>
      <c r="CW212" s="13">
        <v>24.7</v>
      </c>
      <c r="CX212" s="13">
        <v>27.95</v>
      </c>
      <c r="CY212" s="9">
        <v>0.88372093023255816</v>
      </c>
      <c r="CZ212" s="34">
        <v>4</v>
      </c>
      <c r="DA212" s="9">
        <v>0.34699999999999998</v>
      </c>
      <c r="DB212" s="13">
        <v>25.76</v>
      </c>
      <c r="DC212" s="13">
        <v>74.24015</v>
      </c>
      <c r="DD212" s="13">
        <v>80.556139999999999</v>
      </c>
      <c r="DE212" s="9">
        <v>0.92159517573706984</v>
      </c>
      <c r="DF212" s="16">
        <v>0</v>
      </c>
      <c r="DG212" s="16">
        <v>0</v>
      </c>
      <c r="DH212" s="16">
        <v>0</v>
      </c>
      <c r="DI212" s="16">
        <v>1</v>
      </c>
      <c r="DJ212" s="16">
        <v>0</v>
      </c>
      <c r="DK212" s="16">
        <v>0</v>
      </c>
      <c r="DL212" s="16">
        <v>0</v>
      </c>
      <c r="DM212" s="16">
        <v>0</v>
      </c>
      <c r="DN212" s="16">
        <v>0</v>
      </c>
      <c r="DO212" s="16">
        <v>0</v>
      </c>
      <c r="DP212" s="16">
        <v>0</v>
      </c>
      <c r="DQ212" s="16">
        <v>0</v>
      </c>
      <c r="DR212" s="16">
        <v>1</v>
      </c>
      <c r="DS212" s="16">
        <v>0</v>
      </c>
      <c r="DT212" s="16">
        <v>1</v>
      </c>
      <c r="DU212" s="16">
        <v>0</v>
      </c>
      <c r="DV212" s="16">
        <v>0</v>
      </c>
      <c r="DW212" s="16">
        <v>0</v>
      </c>
      <c r="DX212" s="16">
        <v>0</v>
      </c>
      <c r="DY212" s="16">
        <v>0</v>
      </c>
      <c r="DZ212" s="3" t="s">
        <v>398</v>
      </c>
      <c r="EA212" s="3" t="s">
        <v>76</v>
      </c>
      <c r="EB212" s="50">
        <v>65.825475691081081</v>
      </c>
      <c r="EC212" s="55">
        <v>65825475.691081084</v>
      </c>
      <c r="ED212" s="55">
        <v>83106300</v>
      </c>
      <c r="EE212" s="57">
        <v>42233867.378910571</v>
      </c>
      <c r="EF212" s="57">
        <v>40872432.621089429</v>
      </c>
      <c r="EG212" s="55">
        <v>34159790.373103455</v>
      </c>
      <c r="EH212" s="21">
        <v>54500</v>
      </c>
      <c r="EI212" s="57">
        <v>19947</v>
      </c>
      <c r="EJ212" s="57">
        <v>34553</v>
      </c>
      <c r="EK212" s="59">
        <v>0.1</v>
      </c>
      <c r="EL212" s="60">
        <v>0.36599999999999999</v>
      </c>
      <c r="EM212" s="56">
        <v>0.63400000000000001</v>
      </c>
      <c r="EN212" s="30">
        <f t="shared" si="118"/>
        <v>3.6600000000000001E-2</v>
      </c>
      <c r="EO212" s="30">
        <f t="shared" si="119"/>
        <v>6.3399999999999998E-2</v>
      </c>
      <c r="EP212" s="57">
        <f t="shared" si="123"/>
        <v>42213920.378910571</v>
      </c>
      <c r="EQ212" s="57">
        <f t="shared" si="124"/>
        <v>40837879.621089429</v>
      </c>
      <c r="ER212" s="56">
        <f t="shared" si="125"/>
        <v>1.0336952057890521</v>
      </c>
      <c r="ES212" s="31">
        <v>7.2000000000000011</v>
      </c>
      <c r="ET212" s="31">
        <v>0.1</v>
      </c>
      <c r="EU212" s="18">
        <v>0.2</v>
      </c>
      <c r="EV212" s="55">
        <v>0</v>
      </c>
      <c r="EW212" s="55">
        <v>0</v>
      </c>
      <c r="EX212" s="55">
        <v>0</v>
      </c>
      <c r="EY212" s="55">
        <v>0</v>
      </c>
      <c r="EZ212" s="31">
        <v>2.6</v>
      </c>
      <c r="FA212" s="31">
        <v>9.3000000000000007</v>
      </c>
      <c r="FB212" s="31">
        <v>0</v>
      </c>
      <c r="FC212" s="31">
        <v>0</v>
      </c>
      <c r="FD212" s="31">
        <v>80.800000000000011</v>
      </c>
      <c r="FE212" s="61">
        <v>0.23100000000000001</v>
      </c>
      <c r="FF212" s="16">
        <v>5</v>
      </c>
      <c r="FG212" s="16">
        <v>124000</v>
      </c>
      <c r="FH212" s="50">
        <v>1883.7691440610613</v>
      </c>
      <c r="FI212" s="48">
        <f t="shared" si="126"/>
        <v>7.5410299126288454</v>
      </c>
      <c r="FJ212" s="27">
        <v>0.25461538869640921</v>
      </c>
      <c r="FK212" s="27">
        <v>0.26712259730008892</v>
      </c>
      <c r="FL212" s="31">
        <v>18</v>
      </c>
      <c r="FM212" s="30">
        <v>1.3888888888888888</v>
      </c>
      <c r="FN212" s="30">
        <v>0.88888888888888884</v>
      </c>
      <c r="FO212" s="31">
        <v>25</v>
      </c>
      <c r="FP212" s="31">
        <v>16</v>
      </c>
      <c r="FQ212" s="48">
        <v>-1.1714367844346723</v>
      </c>
      <c r="FR212" s="48">
        <v>-1.217064132472951</v>
      </c>
      <c r="FS212" s="48">
        <v>-1.1178181887295695</v>
      </c>
      <c r="FT212" s="48">
        <v>-1.2403043370745497</v>
      </c>
      <c r="FU212" s="48">
        <v>-0.89590016908233072</v>
      </c>
      <c r="FV212" s="31">
        <v>3.0877477014166668</v>
      </c>
      <c r="FW212" s="30">
        <v>2.3624594607368423</v>
      </c>
      <c r="FX212" s="31">
        <v>7.1607455908999995</v>
      </c>
      <c r="FY212" s="31"/>
      <c r="FZ212" s="31"/>
      <c r="GA212" s="31"/>
      <c r="GB212" s="31"/>
      <c r="GC212" s="31"/>
      <c r="GD212" s="31"/>
      <c r="GE212" s="31"/>
      <c r="GF212" s="31"/>
      <c r="GG212" s="31">
        <v>73.706219509999997</v>
      </c>
      <c r="GH212" s="21">
        <v>21.3</v>
      </c>
      <c r="GI212" s="44">
        <v>-0.65612838563500764</v>
      </c>
    </row>
    <row r="213" spans="1:191" ht="14" customHeight="1" x14ac:dyDescent="0.15">
      <c r="A213" s="16" t="s">
        <v>641</v>
      </c>
      <c r="B213" s="21" t="s">
        <v>783</v>
      </c>
      <c r="C213" s="33"/>
      <c r="D213" s="20"/>
      <c r="E213" s="20"/>
      <c r="F213" s="20"/>
      <c r="G213" s="20"/>
      <c r="H213" s="31"/>
      <c r="I213" s="31"/>
      <c r="J213" s="31"/>
      <c r="K213" s="31"/>
      <c r="L213" s="31"/>
      <c r="M213" s="31"/>
      <c r="N213" s="31"/>
      <c r="O213" s="21"/>
      <c r="P213" s="55"/>
      <c r="Q213" s="57"/>
      <c r="R213" s="57"/>
      <c r="S213" s="57"/>
      <c r="T213" s="57"/>
      <c r="U213" s="57"/>
      <c r="V213" s="55"/>
      <c r="W213" s="50"/>
      <c r="X213" s="31"/>
      <c r="Y213" s="17"/>
      <c r="Z213" s="31">
        <v>9.2586070884999998</v>
      </c>
      <c r="AA213" s="26"/>
      <c r="AD213" s="48"/>
      <c r="AE213" s="49">
        <v>1E-3</v>
      </c>
      <c r="AG213" s="55">
        <f t="shared" si="127"/>
        <v>0</v>
      </c>
      <c r="AH213" s="50">
        <v>0</v>
      </c>
      <c r="AI213" s="39"/>
      <c r="AJ213" s="39"/>
      <c r="AK213" s="39"/>
      <c r="AL213" s="39"/>
      <c r="AM213" s="40"/>
      <c r="AN213" s="40"/>
      <c r="AO213" s="41"/>
      <c r="AP213" s="39"/>
      <c r="AQ213" s="40"/>
      <c r="AR213" s="40"/>
      <c r="AS213" s="41"/>
      <c r="AT213" s="39"/>
      <c r="AU213" s="39">
        <v>0</v>
      </c>
      <c r="AV213" s="48">
        <v>83.044119742499987</v>
      </c>
      <c r="AW213" s="55">
        <f>IF(AH213=0,1,0)</f>
        <v>1</v>
      </c>
      <c r="AX213" s="48">
        <v>0</v>
      </c>
      <c r="AY213" s="48">
        <v>0.20283082499999999</v>
      </c>
      <c r="AZ213" s="48">
        <v>0.20283082499999999</v>
      </c>
      <c r="BA213" s="56"/>
      <c r="BB213" s="31"/>
      <c r="BC213" s="31"/>
      <c r="BD213" s="31"/>
      <c r="BE213" s="31"/>
      <c r="BH213" s="49"/>
      <c r="BK213" s="16">
        <v>0</v>
      </c>
      <c r="BM213" s="16"/>
      <c r="BN213" s="50">
        <v>0</v>
      </c>
      <c r="BO213" s="9"/>
      <c r="BP213" s="9"/>
      <c r="BQ213" s="53"/>
      <c r="BR213" s="6"/>
      <c r="BS213" s="11"/>
      <c r="BT213" s="48">
        <v>51.451292714641404</v>
      </c>
      <c r="BU213" s="56">
        <v>1.06</v>
      </c>
      <c r="BV213" s="16"/>
      <c r="BW213" s="16"/>
      <c r="BX213" s="16"/>
      <c r="BY213" s="16"/>
      <c r="BZ213" s="16"/>
      <c r="CA213" s="16"/>
      <c r="CB213" s="16"/>
      <c r="CC213" s="16"/>
      <c r="CD213" s="16"/>
      <c r="CE213" s="16"/>
      <c r="CF213" s="16"/>
      <c r="CG213" s="16"/>
      <c r="CH213" s="16"/>
      <c r="CI213" s="49"/>
      <c r="CJ213" s="49"/>
      <c r="CK213" s="49"/>
      <c r="CM213" s="56">
        <v>1.0681313180105565</v>
      </c>
      <c r="CN213" s="56">
        <v>1.015196964301972</v>
      </c>
      <c r="CO213" s="6"/>
      <c r="CP213" s="14"/>
      <c r="CQ213" s="14"/>
      <c r="CR213" s="4"/>
      <c r="CS213" s="7"/>
      <c r="CT213" s="6"/>
      <c r="CU213" s="6"/>
      <c r="CV213" s="9"/>
      <c r="CW213" s="13"/>
      <c r="CX213" s="13"/>
      <c r="CY213" s="9"/>
      <c r="CZ213" s="34"/>
      <c r="DA213" s="9"/>
      <c r="DB213" s="13"/>
      <c r="DC213" s="13">
        <v>56.25179</v>
      </c>
      <c r="DD213" s="13">
        <v>81.112920000000003</v>
      </c>
      <c r="DE213" s="9">
        <v>0.69349975318358648</v>
      </c>
      <c r="DF213" s="16">
        <v>0</v>
      </c>
      <c r="DG213" s="16">
        <v>0</v>
      </c>
      <c r="DH213" s="16">
        <v>0</v>
      </c>
      <c r="DI213" s="16">
        <v>0</v>
      </c>
      <c r="DJ213" s="16">
        <v>0</v>
      </c>
      <c r="DK213" s="16">
        <v>0</v>
      </c>
      <c r="DL213" s="16">
        <v>0</v>
      </c>
      <c r="DM213" s="16">
        <v>0</v>
      </c>
      <c r="DN213" s="16">
        <v>0</v>
      </c>
      <c r="DO213" s="16">
        <v>0</v>
      </c>
      <c r="DP213" s="16">
        <v>1</v>
      </c>
      <c r="DQ213" s="16">
        <v>0</v>
      </c>
      <c r="DR213" s="16">
        <v>0</v>
      </c>
      <c r="DS213" s="16">
        <v>0</v>
      </c>
      <c r="DT213" s="16">
        <v>0</v>
      </c>
      <c r="DU213" s="16">
        <v>0</v>
      </c>
      <c r="DV213" s="16">
        <v>0</v>
      </c>
      <c r="DW213" s="16">
        <v>0</v>
      </c>
      <c r="DX213" s="16">
        <v>0</v>
      </c>
      <c r="DY213" s="16">
        <v>0</v>
      </c>
      <c r="DZ213" s="3" t="s">
        <v>399</v>
      </c>
      <c r="EA213" s="3" t="s">
        <v>52</v>
      </c>
      <c r="EB213" s="50">
        <v>0.10309748648648648</v>
      </c>
      <c r="EC213" s="55">
        <v>103097.48648648648</v>
      </c>
      <c r="ED213" s="55">
        <v>109600</v>
      </c>
      <c r="EE213" s="57">
        <v>57531.208983999997</v>
      </c>
      <c r="EF213" s="57">
        <v>52068.791016000003</v>
      </c>
      <c r="EG213" s="55">
        <v>46346.132382068958</v>
      </c>
      <c r="EH213" s="21"/>
      <c r="EI213" s="57"/>
      <c r="EJ213" s="57"/>
      <c r="EK213" s="59"/>
      <c r="EL213" s="60"/>
      <c r="EM213" s="56"/>
      <c r="EN213" s="30"/>
      <c r="EO213" s="30"/>
      <c r="EP213" s="57"/>
      <c r="EQ213" s="57"/>
      <c r="ER213" s="56"/>
      <c r="ES213" s="31">
        <v>93</v>
      </c>
      <c r="ET213" s="31">
        <v>0</v>
      </c>
      <c r="EU213" s="18">
        <v>0.1</v>
      </c>
      <c r="EV213" s="55">
        <v>0</v>
      </c>
      <c r="EW213" s="55">
        <v>0</v>
      </c>
      <c r="EX213" s="55">
        <v>0</v>
      </c>
      <c r="EY213" s="55">
        <v>0</v>
      </c>
      <c r="EZ213" s="31">
        <v>0</v>
      </c>
      <c r="FA213" s="31">
        <v>0</v>
      </c>
      <c r="FB213" s="31">
        <v>0</v>
      </c>
      <c r="FC213" s="31">
        <v>7.0000000000000009</v>
      </c>
      <c r="FD213" s="31">
        <v>0</v>
      </c>
      <c r="FE213" s="61"/>
      <c r="FF213" s="16">
        <v>0</v>
      </c>
      <c r="FG213" s="16">
        <v>0</v>
      </c>
      <c r="FH213" s="50">
        <v>0.1</v>
      </c>
      <c r="FI213" s="48">
        <f t="shared" si="126"/>
        <v>-2.3025850929940455</v>
      </c>
      <c r="FJ213" s="27">
        <v>0.83662817181039573</v>
      </c>
      <c r="FK213" s="27">
        <v>0.54871566228272906</v>
      </c>
      <c r="FL213" s="31">
        <v>0.1</v>
      </c>
      <c r="FM213" s="30">
        <v>0</v>
      </c>
      <c r="FN213" s="30">
        <v>0</v>
      </c>
      <c r="FO213" s="31">
        <v>0.1</v>
      </c>
      <c r="FP213" s="31">
        <v>0.1</v>
      </c>
      <c r="FQ213" s="48">
        <v>0.80265502616216045</v>
      </c>
      <c r="FR213" s="48">
        <v>0.72099727080968612</v>
      </c>
      <c r="FS213" s="48">
        <v>0.7277666967310078</v>
      </c>
      <c r="FT213" s="48">
        <v>0.63460134868262663</v>
      </c>
      <c r="FU213" s="48">
        <v>0.68694720093364203</v>
      </c>
      <c r="FV213" s="31"/>
      <c r="FW213" s="30"/>
      <c r="FX213" s="31"/>
      <c r="FY213" s="31"/>
      <c r="FZ213" s="31"/>
      <c r="GA213" s="31"/>
      <c r="GB213" s="31"/>
      <c r="GC213" s="31"/>
      <c r="GD213" s="31"/>
      <c r="GE213" s="31"/>
      <c r="GF213" s="31"/>
      <c r="GG213" s="31">
        <v>78.524878049999998</v>
      </c>
      <c r="GH213" s="21"/>
      <c r="GI213" s="44">
        <v>0.82784971164090826</v>
      </c>
    </row>
    <row r="214" spans="1:191" ht="14" customHeight="1" x14ac:dyDescent="0.15">
      <c r="A214" s="16" t="s">
        <v>632</v>
      </c>
      <c r="B214" s="21" t="s">
        <v>624</v>
      </c>
      <c r="C214" s="33"/>
      <c r="D214" s="20"/>
      <c r="E214" s="20"/>
      <c r="F214" s="20"/>
      <c r="G214" s="20"/>
      <c r="H214" s="31"/>
      <c r="I214" s="31"/>
      <c r="J214" s="31"/>
      <c r="K214" s="31"/>
      <c r="L214" s="31"/>
      <c r="M214" s="31"/>
      <c r="N214" s="31"/>
      <c r="O214" s="21"/>
      <c r="P214" s="55"/>
      <c r="Q214" s="57"/>
      <c r="R214" s="57"/>
      <c r="S214" s="57"/>
      <c r="T214" s="57"/>
      <c r="U214" s="57"/>
      <c r="V214" s="55"/>
      <c r="W214" s="50"/>
      <c r="X214" s="31"/>
      <c r="Y214" s="17">
        <v>26.450000000000003</v>
      </c>
      <c r="Z214" s="31">
        <v>17.555164049374998</v>
      </c>
      <c r="AA214" s="26"/>
      <c r="AD214" s="48">
        <v>20.698134576666664</v>
      </c>
      <c r="AE214" s="48">
        <v>20.698134576666664</v>
      </c>
      <c r="AG214" s="55">
        <f t="shared" si="127"/>
        <v>0</v>
      </c>
      <c r="AH214" s="50">
        <v>0</v>
      </c>
      <c r="AI214" s="39"/>
      <c r="AJ214" s="39"/>
      <c r="AK214" s="39"/>
      <c r="AL214" s="39"/>
      <c r="AM214" s="40"/>
      <c r="AN214" s="40"/>
      <c r="AO214" s="41"/>
      <c r="AP214" s="39"/>
      <c r="AQ214" s="40"/>
      <c r="AR214" s="40"/>
      <c r="AS214" s="41"/>
      <c r="AT214" s="39"/>
      <c r="AU214" s="39">
        <v>0</v>
      </c>
      <c r="AV214" s="48"/>
      <c r="AW214" s="55"/>
      <c r="AX214" s="48"/>
      <c r="AY214" s="48"/>
      <c r="AZ214" s="48"/>
      <c r="BA214" s="56">
        <v>0.15588551723333333</v>
      </c>
      <c r="BB214" s="31">
        <f t="shared" ref="BB214:BD217" si="128">AX214*$BA214</f>
        <v>0</v>
      </c>
      <c r="BC214" s="31">
        <f t="shared" si="128"/>
        <v>0</v>
      </c>
      <c r="BD214" s="31">
        <f t="shared" si="128"/>
        <v>0</v>
      </c>
      <c r="BE214" s="31">
        <v>20.698134576666664</v>
      </c>
      <c r="BH214" s="49"/>
      <c r="BK214" s="16">
        <v>0</v>
      </c>
      <c r="BM214" s="16"/>
      <c r="BN214" s="50">
        <v>0</v>
      </c>
      <c r="BO214" s="9"/>
      <c r="BP214" s="9"/>
      <c r="BQ214" s="53"/>
      <c r="BR214" s="6"/>
      <c r="BS214" s="11"/>
      <c r="BT214" s="48">
        <v>48.786478746115215</v>
      </c>
      <c r="BU214" s="56">
        <v>1.05</v>
      </c>
      <c r="BV214" s="16"/>
      <c r="BW214" s="16"/>
      <c r="BX214" s="16"/>
      <c r="BY214" s="16"/>
      <c r="BZ214" s="16"/>
      <c r="CA214" s="16"/>
      <c r="CB214" s="16"/>
      <c r="CC214" s="16"/>
      <c r="CD214" s="16"/>
      <c r="CE214" s="16"/>
      <c r="CF214" s="16"/>
      <c r="CG214" s="16"/>
      <c r="CH214" s="16"/>
      <c r="CI214" s="49"/>
      <c r="CJ214" s="49"/>
      <c r="CK214" s="49"/>
      <c r="CM214" s="56">
        <v>1.0440718031136362</v>
      </c>
      <c r="CN214" s="56">
        <v>1.0101158509432582</v>
      </c>
      <c r="CO214" s="6"/>
      <c r="CP214" s="14"/>
      <c r="CQ214" s="14"/>
      <c r="CR214" s="4">
        <v>78.7</v>
      </c>
      <c r="CS214" s="7">
        <v>50.2</v>
      </c>
      <c r="CT214" s="6"/>
      <c r="CU214" s="6"/>
      <c r="CV214" s="9">
        <v>0.92544608727760602</v>
      </c>
      <c r="CW214" s="13"/>
      <c r="CX214" s="13"/>
      <c r="CY214" s="9"/>
      <c r="CZ214" s="34"/>
      <c r="DA214" s="9"/>
      <c r="DB214" s="13"/>
      <c r="DC214" s="13">
        <v>16.667829999999999</v>
      </c>
      <c r="DD214" s="13">
        <v>72.443169999999995</v>
      </c>
      <c r="DE214" s="9">
        <v>0.23008145557407275</v>
      </c>
      <c r="DF214" s="16">
        <v>0</v>
      </c>
      <c r="DG214" s="16">
        <v>0</v>
      </c>
      <c r="DH214" s="16">
        <v>0</v>
      </c>
      <c r="DI214" s="16">
        <v>0</v>
      </c>
      <c r="DJ214" s="16">
        <v>0</v>
      </c>
      <c r="DK214" s="16">
        <v>0</v>
      </c>
      <c r="DL214" s="16">
        <v>0</v>
      </c>
      <c r="DM214" s="16">
        <v>0</v>
      </c>
      <c r="DN214" s="16">
        <v>0</v>
      </c>
      <c r="DO214" s="16">
        <v>0</v>
      </c>
      <c r="DP214" s="16">
        <v>1</v>
      </c>
      <c r="DQ214" s="16">
        <v>0</v>
      </c>
      <c r="DR214" s="16">
        <v>0</v>
      </c>
      <c r="DS214" s="16">
        <v>0</v>
      </c>
      <c r="DT214" s="16">
        <v>0</v>
      </c>
      <c r="DU214" s="16">
        <v>0</v>
      </c>
      <c r="DV214" s="16">
        <v>0</v>
      </c>
      <c r="DW214" s="16">
        <v>0</v>
      </c>
      <c r="DX214" s="16">
        <v>1</v>
      </c>
      <c r="DY214" s="16">
        <v>0</v>
      </c>
      <c r="DZ214" s="3" t="s">
        <v>423</v>
      </c>
      <c r="EA214" s="3" t="s">
        <v>243</v>
      </c>
      <c r="EB214" s="50">
        <v>2.9200097270526313</v>
      </c>
      <c r="EC214" s="55">
        <v>2920009.7270526313</v>
      </c>
      <c r="ED214" s="55">
        <v>3574697.9989999998</v>
      </c>
      <c r="EE214" s="57">
        <v>1756823.950858382</v>
      </c>
      <c r="EF214" s="57">
        <v>1817874.0481416178</v>
      </c>
      <c r="EG214" s="55">
        <v>628652.65065263165</v>
      </c>
      <c r="EH214" s="21">
        <v>1660600</v>
      </c>
      <c r="EI214" s="57">
        <v>815354.6</v>
      </c>
      <c r="EJ214" s="57">
        <v>845245.4</v>
      </c>
      <c r="EK214" s="59">
        <v>44.1</v>
      </c>
      <c r="EL214" s="60">
        <v>0.49099999999999999</v>
      </c>
      <c r="EM214" s="56">
        <v>0.50900000000000001</v>
      </c>
      <c r="EN214" s="30">
        <f>EK214*EL214</f>
        <v>21.653100000000002</v>
      </c>
      <c r="EO214" s="30">
        <f>EK214*EM214</f>
        <v>22.446899999999999</v>
      </c>
      <c r="EP214" s="57">
        <f t="shared" ref="EP214:EQ217" si="129">EE214-EI214</f>
        <v>941469.35085838207</v>
      </c>
      <c r="EQ214" s="57">
        <f t="shared" si="129"/>
        <v>972628.64814161777</v>
      </c>
      <c r="ER214" s="56">
        <f>EP214/EQ214</f>
        <v>0.96796382941961334</v>
      </c>
      <c r="ES214" s="31">
        <v>0.3</v>
      </c>
      <c r="ET214" s="31">
        <v>83.7</v>
      </c>
      <c r="EU214" s="18">
        <v>98</v>
      </c>
      <c r="EV214" s="55">
        <v>1</v>
      </c>
      <c r="EW214" s="55">
        <v>1</v>
      </c>
      <c r="EX214" s="55">
        <v>0</v>
      </c>
      <c r="EY214" s="55">
        <v>0</v>
      </c>
      <c r="EZ214" s="31">
        <v>0</v>
      </c>
      <c r="FA214" s="31">
        <v>0</v>
      </c>
      <c r="FB214" s="31">
        <v>10.9</v>
      </c>
      <c r="FC214" s="31">
        <v>0</v>
      </c>
      <c r="FD214" s="31">
        <v>0</v>
      </c>
      <c r="FE214" s="61"/>
      <c r="FF214" s="16">
        <v>0</v>
      </c>
      <c r="FG214" s="16">
        <v>0</v>
      </c>
      <c r="FH214" s="50">
        <v>0.1</v>
      </c>
      <c r="FI214" s="48">
        <f t="shared" si="126"/>
        <v>-2.3025850929940455</v>
      </c>
      <c r="FJ214" s="27">
        <v>-1.6309833765177459</v>
      </c>
      <c r="FK214" s="27">
        <v>-1.7093893999295218</v>
      </c>
      <c r="FL214" s="31">
        <v>0.1</v>
      </c>
      <c r="FM214" s="30">
        <v>0</v>
      </c>
      <c r="FN214" s="30">
        <v>0</v>
      </c>
      <c r="FO214" s="31">
        <v>0.1</v>
      </c>
      <c r="FP214" s="31">
        <v>0.1</v>
      </c>
      <c r="FQ214" s="48">
        <v>0.80265502616216045</v>
      </c>
      <c r="FR214" s="48">
        <v>0.72099727080968612</v>
      </c>
      <c r="FS214" s="48">
        <v>0.7277666967310078</v>
      </c>
      <c r="FT214" s="48">
        <v>0.63460134868262663</v>
      </c>
      <c r="FU214" s="48">
        <v>0.23532618849119186</v>
      </c>
      <c r="FV214" s="31"/>
      <c r="FW214" s="30">
        <v>5.2063918351999998</v>
      </c>
      <c r="FX214" s="31">
        <v>25.648352705833336</v>
      </c>
      <c r="FY214" s="31"/>
      <c r="FZ214" s="31"/>
      <c r="GA214" s="31"/>
      <c r="GB214" s="31">
        <v>11.976971205000002</v>
      </c>
      <c r="GC214" s="31">
        <v>25.819312855</v>
      </c>
      <c r="GD214" s="31">
        <v>3.0211197365000002</v>
      </c>
      <c r="GE214" s="31">
        <v>28.840432591500001</v>
      </c>
      <c r="GF214" s="31"/>
      <c r="GG214" s="31">
        <v>72.838560979999997</v>
      </c>
      <c r="GH214" s="21">
        <v>25.2</v>
      </c>
      <c r="GI214" s="44">
        <v>-0.90845089603580287</v>
      </c>
    </row>
    <row r="215" spans="1:191" ht="14" customHeight="1" x14ac:dyDescent="0.15">
      <c r="A215" s="16" t="s">
        <v>472</v>
      </c>
      <c r="B215" s="21" t="s">
        <v>625</v>
      </c>
      <c r="C215" s="33">
        <v>5.3</v>
      </c>
      <c r="D215" s="20">
        <v>5.0999999999999996</v>
      </c>
      <c r="E215" s="20">
        <v>5.166666666666667</v>
      </c>
      <c r="F215" s="20">
        <v>5.25</v>
      </c>
      <c r="G215" s="20">
        <v>5.5</v>
      </c>
      <c r="H215" s="31">
        <v>-2.2999999999999998</v>
      </c>
      <c r="I215" s="31">
        <v>-2.2999999999999998</v>
      </c>
      <c r="J215" s="31">
        <v>-2</v>
      </c>
      <c r="K215" s="31">
        <v>-2</v>
      </c>
      <c r="L215" s="31">
        <v>-2</v>
      </c>
      <c r="M215" s="31">
        <v>-2</v>
      </c>
      <c r="N215" s="31">
        <v>6.25</v>
      </c>
      <c r="O215" s="21">
        <v>0</v>
      </c>
      <c r="P215" s="55"/>
      <c r="Q215" s="57"/>
      <c r="R215" s="57">
        <v>853.46526394</v>
      </c>
      <c r="S215" s="57">
        <v>1131.2378923000001</v>
      </c>
      <c r="T215" s="57">
        <v>1776.543449</v>
      </c>
      <c r="U215" s="57">
        <v>2193.964919</v>
      </c>
      <c r="V215" s="55">
        <v>1002.4269773031579</v>
      </c>
      <c r="W215" s="50">
        <v>1.4168824830976197</v>
      </c>
      <c r="X215" s="31"/>
      <c r="Y215" s="17"/>
      <c r="Z215" s="31">
        <v>18.707857842500001</v>
      </c>
      <c r="AA215" s="26">
        <v>37.700000000000003</v>
      </c>
      <c r="AB215" s="49">
        <v>9.2055539999999995E-3</v>
      </c>
      <c r="AC215" s="49">
        <v>9.2055539999999995E-3</v>
      </c>
      <c r="AD215" s="48">
        <v>4.3649447875789482</v>
      </c>
      <c r="AE215" s="48">
        <v>4.3649447875789482</v>
      </c>
      <c r="AF215" s="55">
        <v>9217.5555555555547</v>
      </c>
      <c r="AG215" s="55">
        <f t="shared" si="127"/>
        <v>9217555.5555555541</v>
      </c>
      <c r="AH215" s="50">
        <v>0.69130170418863257</v>
      </c>
      <c r="AI215" s="39"/>
      <c r="AJ215" s="39"/>
      <c r="AK215" s="39"/>
      <c r="AL215" s="39"/>
      <c r="AM215" s="40"/>
      <c r="AN215" s="40"/>
      <c r="AO215" s="41"/>
      <c r="AP215" s="39"/>
      <c r="AQ215" s="40"/>
      <c r="AR215" s="40"/>
      <c r="AS215" s="41"/>
      <c r="AT215" s="39"/>
      <c r="AU215" s="39">
        <v>0</v>
      </c>
      <c r="AV215" s="48">
        <v>88.33417912646668</v>
      </c>
      <c r="AW215" s="55">
        <f>IF(AH215=0,1,0)</f>
        <v>0</v>
      </c>
      <c r="AX215" s="48">
        <v>88.33417912646668</v>
      </c>
      <c r="AY215" s="48">
        <v>0.60910065581249995</v>
      </c>
      <c r="AZ215" s="48">
        <v>88.943279782279177</v>
      </c>
      <c r="BA215" s="56">
        <v>0.33935470146428565</v>
      </c>
      <c r="BB215" s="31">
        <f t="shared" si="128"/>
        <v>29.976618986554833</v>
      </c>
      <c r="BC215" s="31">
        <f t="shared" si="128"/>
        <v>0.20670117121495152</v>
      </c>
      <c r="BD215" s="31">
        <f t="shared" si="128"/>
        <v>30.183320157769785</v>
      </c>
      <c r="BE215" s="31">
        <v>34.548264945348734</v>
      </c>
      <c r="BF215" s="49">
        <v>0.31684662800000002</v>
      </c>
      <c r="BG215" s="49">
        <v>0.31684662800000002</v>
      </c>
      <c r="BH215" s="49"/>
      <c r="BI215" s="49">
        <v>0.32605218200000002</v>
      </c>
      <c r="BJ215" s="49">
        <v>0.32605218200000002</v>
      </c>
      <c r="BK215" s="16">
        <v>1</v>
      </c>
      <c r="BL215" s="50">
        <v>126.6</v>
      </c>
      <c r="BM215" s="16">
        <v>173.60000000000005</v>
      </c>
      <c r="BN215" s="50">
        <v>13.019718202274888</v>
      </c>
      <c r="BO215" s="9">
        <v>0.13500000000000001</v>
      </c>
      <c r="BP215" s="9">
        <v>0.83499999999999996</v>
      </c>
      <c r="BQ215" s="53">
        <v>0.85278612899999995</v>
      </c>
      <c r="BR215" s="6">
        <v>138</v>
      </c>
      <c r="BS215" s="11">
        <v>133</v>
      </c>
      <c r="BT215" s="48">
        <v>49.692362469631306</v>
      </c>
      <c r="BU215" s="56">
        <v>1.05</v>
      </c>
      <c r="BV215" s="16">
        <v>131</v>
      </c>
      <c r="BW215" s="16">
        <v>123</v>
      </c>
      <c r="BX215" s="16">
        <v>127</v>
      </c>
      <c r="BY215" s="16">
        <v>124</v>
      </c>
      <c r="BZ215" s="16">
        <v>117</v>
      </c>
      <c r="CA215" s="16">
        <v>120</v>
      </c>
      <c r="CB215" s="16">
        <v>101</v>
      </c>
      <c r="CC215" s="16">
        <v>95</v>
      </c>
      <c r="CD215" s="16">
        <v>98</v>
      </c>
      <c r="CE215" s="16">
        <v>81</v>
      </c>
      <c r="CF215" s="16">
        <v>77</v>
      </c>
      <c r="CG215" s="16">
        <v>79</v>
      </c>
      <c r="CH215" s="16">
        <v>71</v>
      </c>
      <c r="CI215" s="16">
        <v>67</v>
      </c>
      <c r="CJ215" s="16">
        <v>69</v>
      </c>
      <c r="CK215" s="49">
        <v>0.94366197183098588</v>
      </c>
      <c r="CL215" s="54">
        <v>0.98639652534954181</v>
      </c>
      <c r="CM215" s="56">
        <v>1.0514907323773339</v>
      </c>
      <c r="CN215" s="56">
        <v>1.0122787893094292</v>
      </c>
      <c r="CO215" s="6">
        <v>430</v>
      </c>
      <c r="CP215" s="14">
        <v>430</v>
      </c>
      <c r="CQ215" s="14">
        <v>210</v>
      </c>
      <c r="CR215" s="4">
        <v>68.099999999999994</v>
      </c>
      <c r="CS215" s="7">
        <v>27.7</v>
      </c>
      <c r="CT215" s="6">
        <v>47</v>
      </c>
      <c r="CU215" s="6">
        <v>36</v>
      </c>
      <c r="CV215" s="9">
        <v>0.51045751633986924</v>
      </c>
      <c r="CW215" s="13">
        <v>7.6</v>
      </c>
      <c r="CX215" s="13">
        <v>24.41</v>
      </c>
      <c r="CY215" s="9">
        <v>0.31134780827529701</v>
      </c>
      <c r="CZ215" s="34">
        <v>6</v>
      </c>
      <c r="DA215" s="9">
        <v>7.0000000000000001E-3</v>
      </c>
      <c r="DB215" s="13">
        <v>0.73</v>
      </c>
      <c r="DC215" s="13">
        <v>20.110399999999998</v>
      </c>
      <c r="DD215" s="13">
        <v>74.279150000000001</v>
      </c>
      <c r="DE215" s="9">
        <v>0.2707408471960166</v>
      </c>
      <c r="DF215" s="16">
        <v>1</v>
      </c>
      <c r="DG215" s="16">
        <v>0</v>
      </c>
      <c r="DH215" s="16">
        <v>0</v>
      </c>
      <c r="DI215" s="16">
        <v>0</v>
      </c>
      <c r="DJ215" s="16">
        <v>0</v>
      </c>
      <c r="DK215" s="16">
        <v>0</v>
      </c>
      <c r="DL215" s="16">
        <v>0</v>
      </c>
      <c r="DM215" s="16">
        <v>0</v>
      </c>
      <c r="DN215" s="16">
        <v>0</v>
      </c>
      <c r="DO215" s="16">
        <v>0</v>
      </c>
      <c r="DP215" s="16">
        <v>0</v>
      </c>
      <c r="DQ215" s="16">
        <v>0</v>
      </c>
      <c r="DR215" s="16">
        <v>0</v>
      </c>
      <c r="DS215" s="16">
        <v>0</v>
      </c>
      <c r="DT215" s="16">
        <v>0</v>
      </c>
      <c r="DU215" s="16">
        <v>0</v>
      </c>
      <c r="DV215" s="16">
        <v>0</v>
      </c>
      <c r="DW215" s="16">
        <v>0</v>
      </c>
      <c r="DX215" s="16">
        <v>1</v>
      </c>
      <c r="DY215" s="16">
        <v>1</v>
      </c>
      <c r="DZ215" s="3" t="s">
        <v>423</v>
      </c>
      <c r="EA215" s="3" t="s">
        <v>423</v>
      </c>
      <c r="EB215" s="50">
        <v>13.333621918918919</v>
      </c>
      <c r="EC215" s="55">
        <v>13333621.918918919</v>
      </c>
      <c r="ED215" s="55">
        <v>21023692</v>
      </c>
      <c r="EE215" s="57">
        <v>10383790.000348533</v>
      </c>
      <c r="EF215" s="57">
        <v>10639901.999651467</v>
      </c>
      <c r="EG215" s="55">
        <v>3507717.3212758619</v>
      </c>
      <c r="EH215" s="21">
        <v>455200</v>
      </c>
      <c r="EI215" s="57">
        <v>174341.59999999998</v>
      </c>
      <c r="EJ215" s="57">
        <v>280858.40000000002</v>
      </c>
      <c r="EK215" s="59">
        <v>2.2000000000000002</v>
      </c>
      <c r="EL215" s="60">
        <v>0.38299999999999995</v>
      </c>
      <c r="EM215" s="56">
        <v>0.61699999999999999</v>
      </c>
      <c r="EN215" s="30">
        <f>EK215*EL215</f>
        <v>0.84260000000000002</v>
      </c>
      <c r="EO215" s="30">
        <f>EK215*EM215</f>
        <v>1.3574000000000002</v>
      </c>
      <c r="EP215" s="57">
        <f t="shared" si="129"/>
        <v>10209448.400348533</v>
      </c>
      <c r="EQ215" s="57">
        <f t="shared" si="129"/>
        <v>10359043.599651467</v>
      </c>
      <c r="ER215" s="56">
        <f>EP215/EQ215</f>
        <v>0.98555897580081941</v>
      </c>
      <c r="ES215" s="31">
        <v>0</v>
      </c>
      <c r="ET215" s="31">
        <v>100</v>
      </c>
      <c r="EU215" s="18">
        <v>99.1</v>
      </c>
      <c r="EV215" s="55">
        <v>1</v>
      </c>
      <c r="EW215" s="55">
        <v>1</v>
      </c>
      <c r="EX215" s="55">
        <v>1</v>
      </c>
      <c r="EY215" s="55">
        <v>1</v>
      </c>
      <c r="EZ215" s="31">
        <v>0</v>
      </c>
      <c r="FA215" s="31">
        <v>0</v>
      </c>
      <c r="FB215" s="31">
        <v>0</v>
      </c>
      <c r="FC215" s="31">
        <v>0</v>
      </c>
      <c r="FD215" s="31">
        <v>0</v>
      </c>
      <c r="FE215" s="61">
        <v>0.05</v>
      </c>
      <c r="FF215" s="16">
        <v>6</v>
      </c>
      <c r="FG215" s="16">
        <v>11750</v>
      </c>
      <c r="FH215" s="50">
        <v>881.23092670927349</v>
      </c>
      <c r="FI215" s="48">
        <f t="shared" si="126"/>
        <v>6.7813197104417862</v>
      </c>
      <c r="FJ215" s="27">
        <v>-1.3952730649631437</v>
      </c>
      <c r="FK215" s="27">
        <v>-1.541478953559996</v>
      </c>
      <c r="FL215" s="31">
        <v>11</v>
      </c>
      <c r="FM215" s="30">
        <v>1.1818181818181819</v>
      </c>
      <c r="FN215" s="30">
        <v>0.45454545454545453</v>
      </c>
      <c r="FO215" s="31">
        <v>13</v>
      </c>
      <c r="FP215" s="31">
        <v>5</v>
      </c>
      <c r="FQ215" s="48">
        <v>-1.0190803901925514</v>
      </c>
      <c r="FR215" s="48">
        <v>-0.45916302504398665</v>
      </c>
      <c r="FS215" s="48">
        <v>-0.22837968971242389</v>
      </c>
      <c r="FT215" s="48">
        <v>5.6800225398968486E-2</v>
      </c>
      <c r="FU215" s="48">
        <v>-0.63826036662199792</v>
      </c>
      <c r="FV215" s="31">
        <v>6.2645650240526303</v>
      </c>
      <c r="FW215" s="30">
        <v>2.909225742894737</v>
      </c>
      <c r="FX215" s="31">
        <v>16.103386421428571</v>
      </c>
      <c r="FY215" s="31"/>
      <c r="FZ215" s="31">
        <v>10.3882387426</v>
      </c>
      <c r="GA215" s="31"/>
      <c r="GB215" s="31">
        <v>14.962921439699997</v>
      </c>
      <c r="GC215" s="31">
        <v>9.1828415017000005</v>
      </c>
      <c r="GD215" s="31">
        <v>20.541476726999996</v>
      </c>
      <c r="GE215" s="31">
        <v>29.724318228699996</v>
      </c>
      <c r="GF215" s="31">
        <v>3.0878331422075274</v>
      </c>
      <c r="GG215" s="31">
        <v>61.499146340000003</v>
      </c>
      <c r="GH215" s="21">
        <v>59.3</v>
      </c>
      <c r="GI215" s="44">
        <v>-0.80883977956631092</v>
      </c>
    </row>
    <row r="216" spans="1:191" ht="14" customHeight="1" x14ac:dyDescent="0.15">
      <c r="A216" s="16" t="s">
        <v>479</v>
      </c>
      <c r="B216" s="21" t="s">
        <v>626</v>
      </c>
      <c r="C216" s="33">
        <v>4.4459459459459456</v>
      </c>
      <c r="D216" s="20">
        <v>3.5</v>
      </c>
      <c r="E216" s="20">
        <v>3.3333333333333335</v>
      </c>
      <c r="F216" s="20">
        <v>3.25</v>
      </c>
      <c r="G216" s="20">
        <v>3.5</v>
      </c>
      <c r="H216" s="31">
        <v>-2.1749999999999998</v>
      </c>
      <c r="I216" s="31">
        <v>-2.2894736842105261</v>
      </c>
      <c r="J216" s="31">
        <v>5.8</v>
      </c>
      <c r="K216" s="31">
        <v>6.333333333333333</v>
      </c>
      <c r="L216" s="31">
        <v>7</v>
      </c>
      <c r="M216" s="31">
        <v>7</v>
      </c>
      <c r="N216" s="31">
        <v>4.05</v>
      </c>
      <c r="O216" s="21">
        <v>5</v>
      </c>
      <c r="P216" s="55">
        <v>2767.7042059999999</v>
      </c>
      <c r="Q216" s="57">
        <v>2815.0243067000001</v>
      </c>
      <c r="R216" s="57">
        <v>1368.545901</v>
      </c>
      <c r="S216" s="57">
        <v>1791.7314672</v>
      </c>
      <c r="T216" s="57">
        <v>1238.3292919999999</v>
      </c>
      <c r="U216" s="57">
        <v>1126.9501210000001</v>
      </c>
      <c r="V216" s="55">
        <v>1639.7699317744734</v>
      </c>
      <c r="W216" s="50">
        <v>-0.6263511919966902</v>
      </c>
      <c r="X216" s="31">
        <v>-1.002561466103892</v>
      </c>
      <c r="Y216" s="17">
        <v>5.8</v>
      </c>
      <c r="Z216" s="31"/>
      <c r="AA216" s="26">
        <v>50.7</v>
      </c>
      <c r="AB216" s="49">
        <v>7.2390399999999994E-2</v>
      </c>
      <c r="AC216" s="49">
        <v>7.2390399999999994E-2</v>
      </c>
      <c r="AD216" s="48">
        <v>15.877421765405407</v>
      </c>
      <c r="AE216" s="48">
        <v>15.877421765405407</v>
      </c>
      <c r="AF216" s="55">
        <v>4907.3611111111113</v>
      </c>
      <c r="AG216" s="55">
        <f t="shared" si="127"/>
        <v>4907361.111111111</v>
      </c>
      <c r="AH216" s="50">
        <v>0.60401814950011312</v>
      </c>
      <c r="AI216" s="39">
        <v>7.0561403311586446</v>
      </c>
      <c r="AJ216" s="39">
        <v>1.8818303653793578</v>
      </c>
      <c r="AK216" s="39">
        <v>6.7777030121328607</v>
      </c>
      <c r="AL216" s="39">
        <v>5.238557902890288</v>
      </c>
      <c r="AM216" s="40">
        <v>458.75323570422222</v>
      </c>
      <c r="AN216" s="40">
        <v>147.59893446131139</v>
      </c>
      <c r="AO216" s="41">
        <v>367.27319748340858</v>
      </c>
      <c r="AP216" s="39">
        <f>AVERAGE(AV216,AK216,AN216)</f>
        <v>51.819485958988658</v>
      </c>
      <c r="AQ216" s="40">
        <v>465.80937603538086</v>
      </c>
      <c r="AR216" s="40">
        <v>149.48076482669074</v>
      </c>
      <c r="AS216" s="41">
        <v>374.05090049554144</v>
      </c>
      <c r="AT216" s="39">
        <f>AVERAGE(AI216,AO216,AR216)</f>
        <v>174.60336754708601</v>
      </c>
      <c r="AU216" s="39">
        <v>3</v>
      </c>
      <c r="AV216" s="48">
        <v>1.0818204035217389</v>
      </c>
      <c r="AW216" s="55">
        <f>IF(AH216=0,1,0)</f>
        <v>0</v>
      </c>
      <c r="AX216" s="48">
        <v>1.0818204035217389</v>
      </c>
      <c r="AY216" s="48">
        <v>83.314075173043477</v>
      </c>
      <c r="AZ216" s="48">
        <v>84.395895576565209</v>
      </c>
      <c r="BA216" s="56">
        <v>0.3536205969763157</v>
      </c>
      <c r="BB216" s="31">
        <f t="shared" si="128"/>
        <v>0.38255397691451604</v>
      </c>
      <c r="BC216" s="31">
        <f t="shared" si="128"/>
        <v>29.461572999221278</v>
      </c>
      <c r="BD216" s="31">
        <f t="shared" si="128"/>
        <v>29.84412697613579</v>
      </c>
      <c r="BE216" s="31">
        <v>45.721548741541199</v>
      </c>
      <c r="BF216" s="49">
        <v>3.4673899999999999E-3</v>
      </c>
      <c r="BG216" s="49">
        <v>3.4673899999999999E-3</v>
      </c>
      <c r="BH216" s="49">
        <v>0.54310000000000003</v>
      </c>
      <c r="BI216" s="49">
        <v>7.5857789999999994E-2</v>
      </c>
      <c r="BJ216" s="49">
        <v>7.5857789999999994E-2</v>
      </c>
      <c r="BK216" s="16">
        <v>0</v>
      </c>
      <c r="BL216" s="50">
        <v>4.5999999999999996</v>
      </c>
      <c r="BM216" s="16">
        <v>5.4</v>
      </c>
      <c r="BN216" s="50">
        <v>0.66465416614961648</v>
      </c>
      <c r="BO216" s="9">
        <v>0.42599999999999999</v>
      </c>
      <c r="BP216" s="9">
        <v>0.73</v>
      </c>
      <c r="BQ216" s="53">
        <v>0.75210366500000003</v>
      </c>
      <c r="BR216" s="6">
        <v>124</v>
      </c>
      <c r="BS216" s="11">
        <v>150</v>
      </c>
      <c r="BT216" s="48">
        <v>50.279236148587273</v>
      </c>
      <c r="BU216" s="56">
        <v>1.03</v>
      </c>
      <c r="BV216" s="16">
        <v>188</v>
      </c>
      <c r="BW216" s="16">
        <v>154</v>
      </c>
      <c r="BX216" s="16">
        <v>172</v>
      </c>
      <c r="BY216" s="16">
        <v>197</v>
      </c>
      <c r="BZ216" s="16">
        <v>162</v>
      </c>
      <c r="CA216" s="16">
        <v>180</v>
      </c>
      <c r="CB216" s="16">
        <v>185</v>
      </c>
      <c r="CC216" s="16">
        <v>152</v>
      </c>
      <c r="CD216" s="16">
        <v>169</v>
      </c>
      <c r="CE216" s="16">
        <v>173</v>
      </c>
      <c r="CF216" s="16">
        <v>142</v>
      </c>
      <c r="CG216" s="16">
        <v>158</v>
      </c>
      <c r="CH216" s="16">
        <v>162</v>
      </c>
      <c r="CI216" s="16">
        <v>133</v>
      </c>
      <c r="CJ216" s="16">
        <v>148</v>
      </c>
      <c r="CK216" s="49">
        <v>0.82098765432098764</v>
      </c>
      <c r="CL216" s="54">
        <v>0.96122978435913575</v>
      </c>
      <c r="CM216" s="56">
        <v>1.033480136735377</v>
      </c>
      <c r="CN216" s="56">
        <v>1.0088668037355399</v>
      </c>
      <c r="CO216" s="6">
        <v>830</v>
      </c>
      <c r="CP216" s="14">
        <v>830</v>
      </c>
      <c r="CQ216" s="14">
        <v>470</v>
      </c>
      <c r="CR216" s="4">
        <v>141.80000000000001</v>
      </c>
      <c r="CS216" s="7">
        <v>40.799999999999997</v>
      </c>
      <c r="CT216" s="6">
        <v>94</v>
      </c>
      <c r="CU216" s="6">
        <v>47</v>
      </c>
      <c r="CV216" s="9">
        <v>0.76055414847522851</v>
      </c>
      <c r="CW216" s="13">
        <v>25.7</v>
      </c>
      <c r="CX216" s="13">
        <v>44.16</v>
      </c>
      <c r="CY216" s="9">
        <v>0.58197463768115942</v>
      </c>
      <c r="CZ216" s="34">
        <v>17</v>
      </c>
      <c r="DA216" s="9">
        <v>0.16500000000000001</v>
      </c>
      <c r="DB216" s="13">
        <v>15.19</v>
      </c>
      <c r="DC216" s="13">
        <v>60.439920000000001</v>
      </c>
      <c r="DD216" s="13">
        <v>78.657550000000001</v>
      </c>
      <c r="DE216" s="9">
        <v>0.76839311674467359</v>
      </c>
      <c r="DF216" s="16">
        <v>0</v>
      </c>
      <c r="DG216" s="16">
        <v>0</v>
      </c>
      <c r="DH216" s="16">
        <v>0</v>
      </c>
      <c r="DI216" s="16">
        <v>0</v>
      </c>
      <c r="DJ216" s="16">
        <v>0</v>
      </c>
      <c r="DK216" s="16">
        <v>0</v>
      </c>
      <c r="DL216" s="16">
        <v>0</v>
      </c>
      <c r="DM216" s="16">
        <v>0</v>
      </c>
      <c r="DN216" s="16">
        <v>0</v>
      </c>
      <c r="DO216" s="16">
        <v>0</v>
      </c>
      <c r="DP216" s="16">
        <v>0</v>
      </c>
      <c r="DQ216" s="16">
        <v>1</v>
      </c>
      <c r="DR216" s="16">
        <v>0</v>
      </c>
      <c r="DS216" s="16">
        <v>0</v>
      </c>
      <c r="DT216" s="16">
        <v>0</v>
      </c>
      <c r="DU216" s="16">
        <v>0</v>
      </c>
      <c r="DV216" s="16">
        <v>1</v>
      </c>
      <c r="DW216" s="16">
        <v>0</v>
      </c>
      <c r="DX216" s="16">
        <v>0</v>
      </c>
      <c r="DY216" s="16">
        <v>0</v>
      </c>
      <c r="DZ216" s="3" t="s">
        <v>400</v>
      </c>
      <c r="EA216" s="3" t="s">
        <v>400</v>
      </c>
      <c r="EB216" s="50">
        <v>8.1245259189189181</v>
      </c>
      <c r="EC216" s="55">
        <v>8124525.9189189188</v>
      </c>
      <c r="ED216" s="55">
        <v>11738432</v>
      </c>
      <c r="EE216" s="57">
        <v>5893025.9995263172</v>
      </c>
      <c r="EF216" s="57">
        <v>5845406.0004736837</v>
      </c>
      <c r="EG216" s="55">
        <v>3389918.1452413793</v>
      </c>
      <c r="EH216" s="21">
        <v>287300</v>
      </c>
      <c r="EI216" s="57">
        <v>141926.20000000001</v>
      </c>
      <c r="EJ216" s="57">
        <v>145373.79999999999</v>
      </c>
      <c r="EK216" s="59">
        <v>2.4</v>
      </c>
      <c r="EL216" s="60">
        <v>0.49399999999999999</v>
      </c>
      <c r="EM216" s="56">
        <v>0.50600000000000001</v>
      </c>
      <c r="EN216" s="30">
        <f>EK216*EL216</f>
        <v>1.1856</v>
      </c>
      <c r="EO216" s="30">
        <f>EK216*EM216</f>
        <v>1.2143999999999999</v>
      </c>
      <c r="EP216" s="57">
        <f t="shared" si="129"/>
        <v>5751099.799526317</v>
      </c>
      <c r="EQ216" s="57">
        <f t="shared" si="129"/>
        <v>5700032.2004736839</v>
      </c>
      <c r="ER216" s="56">
        <f>EP216/EQ216</f>
        <v>1.0089591772917335</v>
      </c>
      <c r="ES216" s="31">
        <v>87</v>
      </c>
      <c r="ET216" s="31">
        <v>0</v>
      </c>
      <c r="EU216" s="18">
        <v>0.4</v>
      </c>
      <c r="EV216" s="55">
        <v>0</v>
      </c>
      <c r="EW216" s="55">
        <v>0</v>
      </c>
      <c r="EX216" s="55">
        <v>0</v>
      </c>
      <c r="EY216" s="55">
        <v>0</v>
      </c>
      <c r="EZ216" s="31">
        <v>0</v>
      </c>
      <c r="FA216" s="31">
        <v>0</v>
      </c>
      <c r="FB216" s="31">
        <v>0</v>
      </c>
      <c r="FC216" s="31">
        <v>1</v>
      </c>
      <c r="FD216" s="31">
        <v>0</v>
      </c>
      <c r="FE216" s="61">
        <v>0.80699999999999994</v>
      </c>
      <c r="FF216" s="16">
        <v>0</v>
      </c>
      <c r="FG216" s="16">
        <v>0</v>
      </c>
      <c r="FH216" s="50">
        <v>0.1</v>
      </c>
      <c r="FI216" s="48">
        <f t="shared" si="126"/>
        <v>-2.3025850929940455</v>
      </c>
      <c r="FJ216" s="27">
        <v>-0.21638472461996308</v>
      </c>
      <c r="FK216" s="27">
        <v>2.8970415543151929E-2</v>
      </c>
      <c r="FL216" s="31">
        <v>0.1</v>
      </c>
      <c r="FM216" s="30">
        <v>0</v>
      </c>
      <c r="FN216" s="30">
        <v>0</v>
      </c>
      <c r="FO216" s="31">
        <v>0.1</v>
      </c>
      <c r="FP216" s="31">
        <v>0.1</v>
      </c>
      <c r="FQ216" s="48">
        <v>0.80265502616216045</v>
      </c>
      <c r="FR216" s="48">
        <v>0.72099727080968612</v>
      </c>
      <c r="FS216" s="48">
        <v>0.7277666967310078</v>
      </c>
      <c r="FT216" s="48">
        <v>0.63460134868262663</v>
      </c>
      <c r="FU216" s="48">
        <v>0.58299815158572665</v>
      </c>
      <c r="FV216" s="31">
        <v>1.9393551466666668</v>
      </c>
      <c r="FW216" s="30">
        <v>0.5012678792105264</v>
      </c>
      <c r="FX216" s="31">
        <v>14.415696343300002</v>
      </c>
      <c r="FY216" s="31">
        <v>17.246802324285714</v>
      </c>
      <c r="FZ216" s="31">
        <v>17.586275047647064</v>
      </c>
      <c r="GA216" s="31">
        <v>0.12850552533333334</v>
      </c>
      <c r="GB216" s="31">
        <v>16.327305296235298</v>
      </c>
      <c r="GC216" s="31">
        <v>33.855520292352949</v>
      </c>
      <c r="GD216" s="31">
        <v>31.661213593529418</v>
      </c>
      <c r="GE216" s="31">
        <v>65.51673388588236</v>
      </c>
      <c r="GF216" s="31">
        <v>11.521953023406258</v>
      </c>
      <c r="GG216" s="31">
        <v>42.819390239999997</v>
      </c>
      <c r="GH216" s="21">
        <v>93.8</v>
      </c>
      <c r="GI216" s="44">
        <v>-0.60114220868011659</v>
      </c>
    </row>
    <row r="217" spans="1:191" ht="14" customHeight="1" x14ac:dyDescent="0.15">
      <c r="A217" s="16" t="s">
        <v>407</v>
      </c>
      <c r="B217" s="21" t="s">
        <v>627</v>
      </c>
      <c r="C217" s="33">
        <v>5.3108108108108105</v>
      </c>
      <c r="D217" s="20">
        <v>6.4</v>
      </c>
      <c r="E217" s="20">
        <v>6.333333333333333</v>
      </c>
      <c r="F217" s="20">
        <v>6.25</v>
      </c>
      <c r="G217" s="20">
        <v>6</v>
      </c>
      <c r="H217" s="31">
        <v>-1.325</v>
      </c>
      <c r="I217" s="31">
        <v>-1.6052631578947369</v>
      </c>
      <c r="J217" s="31">
        <v>-3</v>
      </c>
      <c r="K217" s="31">
        <v>-2.3333333333333335</v>
      </c>
      <c r="L217" s="31">
        <v>-1.5</v>
      </c>
      <c r="M217" s="31">
        <v>1</v>
      </c>
      <c r="N217" s="31">
        <v>2.6999999999999997</v>
      </c>
      <c r="O217" s="21">
        <v>4</v>
      </c>
      <c r="P217" s="55">
        <v>4083.7735333999999</v>
      </c>
      <c r="Q217" s="57">
        <v>4635.1530073000004</v>
      </c>
      <c r="R217" s="57">
        <v>4735.1900927999995</v>
      </c>
      <c r="S217" s="57">
        <v>2146.4327641</v>
      </c>
      <c r="T217" s="57">
        <v>264.8501943</v>
      </c>
      <c r="U217" s="57">
        <v>185.29879389999999</v>
      </c>
      <c r="V217" s="55">
        <v>4223.0663453842089</v>
      </c>
      <c r="W217" s="50">
        <v>-2.3531690638515905</v>
      </c>
      <c r="X217" s="31">
        <v>-2.5241340652571216</v>
      </c>
      <c r="Y217" s="17"/>
      <c r="Z217" s="31"/>
      <c r="AA217" s="26">
        <v>50.1</v>
      </c>
      <c r="AD217" s="48">
        <v>3.5334879315294119</v>
      </c>
      <c r="AE217" s="48">
        <v>3.5334879315294119</v>
      </c>
      <c r="AF217" s="55">
        <v>7346.75</v>
      </c>
      <c r="AG217" s="55">
        <f t="shared" si="127"/>
        <v>7346750</v>
      </c>
      <c r="AH217" s="50">
        <v>0.74509165521138243</v>
      </c>
      <c r="AI217" s="39">
        <v>36.014543268484942</v>
      </c>
      <c r="AJ217" s="39">
        <v>19.000604281836758</v>
      </c>
      <c r="AK217" s="39">
        <v>52.681136406773895</v>
      </c>
      <c r="AL217" s="39">
        <v>35.89876131903187</v>
      </c>
      <c r="AM217" s="40">
        <v>264.87160488299293</v>
      </c>
      <c r="AN217" s="40">
        <v>180.17812542931279</v>
      </c>
      <c r="AO217" s="41">
        <v>22.429892192829364</v>
      </c>
      <c r="AP217" s="39">
        <f>AVERAGE(AV217,AK217,AN217)</f>
        <v>78.587752146878884</v>
      </c>
      <c r="AQ217" s="40">
        <v>300.88614815147787</v>
      </c>
      <c r="AR217" s="40">
        <v>199.17872971114954</v>
      </c>
      <c r="AS217" s="41">
        <v>75.111028599603259</v>
      </c>
      <c r="AT217" s="39">
        <f>AVERAGE(AI217,AO217,AR217)</f>
        <v>85.874388390821295</v>
      </c>
      <c r="AU217" s="39">
        <v>3</v>
      </c>
      <c r="AV217" s="48">
        <v>2.9039946045500002</v>
      </c>
      <c r="AW217" s="55">
        <f>IF(AH217=0,1,0)</f>
        <v>0</v>
      </c>
      <c r="AX217" s="48">
        <v>2.9039946045500002</v>
      </c>
      <c r="AY217" s="48">
        <v>15.204471527499999</v>
      </c>
      <c r="AZ217" s="48">
        <v>18.108466132049998</v>
      </c>
      <c r="BA217" s="56">
        <v>0.27666895611354841</v>
      </c>
      <c r="BB217" s="31">
        <f t="shared" si="128"/>
        <v>0.80344515580022535</v>
      </c>
      <c r="BC217" s="31">
        <f t="shared" si="128"/>
        <v>4.2066052657715938</v>
      </c>
      <c r="BD217" s="31">
        <f t="shared" si="128"/>
        <v>5.0100504215718189</v>
      </c>
      <c r="BE217" s="31">
        <v>8.5435383531012299</v>
      </c>
      <c r="BH217" s="49">
        <v>0.1661</v>
      </c>
      <c r="BK217" s="16">
        <v>0</v>
      </c>
      <c r="BL217" s="50">
        <v>6.6</v>
      </c>
      <c r="BM217" s="16">
        <v>9.6000000000000014</v>
      </c>
      <c r="BN217" s="50">
        <v>0.97361144588141324</v>
      </c>
      <c r="BO217" s="9"/>
      <c r="BP217" s="9">
        <v>0.7</v>
      </c>
      <c r="BQ217" s="53">
        <v>0.70494898500000003</v>
      </c>
      <c r="BR217" s="6">
        <v>105</v>
      </c>
      <c r="BS217" s="11">
        <v>169</v>
      </c>
      <c r="BT217" s="48">
        <v>50.516068699200886</v>
      </c>
      <c r="BU217" s="56">
        <v>1.02</v>
      </c>
      <c r="BV217" s="16">
        <v>82</v>
      </c>
      <c r="BW217" s="16">
        <v>76</v>
      </c>
      <c r="BX217" s="16">
        <v>79</v>
      </c>
      <c r="BY217" s="16">
        <v>94</v>
      </c>
      <c r="BZ217" s="16">
        <v>87</v>
      </c>
      <c r="CA217" s="16">
        <v>91</v>
      </c>
      <c r="CB217" s="16">
        <v>106</v>
      </c>
      <c r="CC217" s="16">
        <v>98</v>
      </c>
      <c r="CD217" s="16">
        <v>102</v>
      </c>
      <c r="CE217" s="16">
        <v>103</v>
      </c>
      <c r="CF217" s="16">
        <v>95</v>
      </c>
      <c r="CG217" s="16">
        <v>99</v>
      </c>
      <c r="CH217" s="16">
        <v>99</v>
      </c>
      <c r="CI217" s="16">
        <v>92</v>
      </c>
      <c r="CJ217" s="16">
        <v>96</v>
      </c>
      <c r="CK217" s="49">
        <v>0.92929292929292928</v>
      </c>
      <c r="CL217" s="54">
        <v>0.98404148847534378</v>
      </c>
      <c r="CM217" s="56">
        <v>1.0697546616463622</v>
      </c>
      <c r="CN217" s="56">
        <v>1.0182493901959209</v>
      </c>
      <c r="CO217" s="6">
        <v>880</v>
      </c>
      <c r="CP217" s="14">
        <v>880</v>
      </c>
      <c r="CQ217" s="14">
        <v>790</v>
      </c>
      <c r="CR217" s="4">
        <v>64.599999999999994</v>
      </c>
      <c r="CS217" s="7">
        <v>60.2</v>
      </c>
      <c r="CT217" s="6">
        <v>94</v>
      </c>
      <c r="CU217" s="6">
        <v>69</v>
      </c>
      <c r="CV217" s="9">
        <v>0.94067796610169485</v>
      </c>
      <c r="CW217" s="13">
        <v>48.8</v>
      </c>
      <c r="CX217" s="13">
        <v>62.04</v>
      </c>
      <c r="CY217" s="9">
        <v>0.78658929722759507</v>
      </c>
      <c r="CZ217" s="34">
        <v>16</v>
      </c>
      <c r="DA217" s="9">
        <v>0.25800000000000001</v>
      </c>
      <c r="DB217" s="13">
        <v>18.149999999999999</v>
      </c>
      <c r="DC217" s="13">
        <v>60.845019999999998</v>
      </c>
      <c r="DD217" s="13">
        <v>74.493530000000007</v>
      </c>
      <c r="DE217" s="9">
        <v>0.81678261185904322</v>
      </c>
      <c r="DF217" s="16">
        <v>0</v>
      </c>
      <c r="DG217" s="16">
        <v>0</v>
      </c>
      <c r="DH217" s="16">
        <v>0</v>
      </c>
      <c r="DI217" s="16">
        <v>0</v>
      </c>
      <c r="DJ217" s="16">
        <v>0</v>
      </c>
      <c r="DK217" s="16">
        <v>0</v>
      </c>
      <c r="DL217" s="16">
        <v>0</v>
      </c>
      <c r="DM217" s="16">
        <v>0</v>
      </c>
      <c r="DN217" s="16">
        <v>0</v>
      </c>
      <c r="DO217" s="16">
        <v>0</v>
      </c>
      <c r="DP217" s="16">
        <v>0</v>
      </c>
      <c r="DQ217" s="16">
        <v>1</v>
      </c>
      <c r="DR217" s="16">
        <v>0</v>
      </c>
      <c r="DS217" s="16">
        <v>0</v>
      </c>
      <c r="DT217" s="16">
        <v>0</v>
      </c>
      <c r="DU217" s="16">
        <v>0</v>
      </c>
      <c r="DV217" s="16">
        <v>1</v>
      </c>
      <c r="DW217" s="16">
        <v>0</v>
      </c>
      <c r="DX217" s="16">
        <v>0</v>
      </c>
      <c r="DY217" s="16">
        <v>0</v>
      </c>
      <c r="DZ217" s="3" t="s">
        <v>400</v>
      </c>
      <c r="EA217" s="3" t="s">
        <v>400</v>
      </c>
      <c r="EB217" s="50">
        <v>9.860196324324324</v>
      </c>
      <c r="EC217" s="55">
        <v>9860196.3243243247</v>
      </c>
      <c r="ED217" s="55">
        <v>12475084</v>
      </c>
      <c r="EE217" s="57">
        <v>6425653.9999699024</v>
      </c>
      <c r="EF217" s="57">
        <v>6049430.0000300976</v>
      </c>
      <c r="EG217" s="55">
        <v>4328739.469862069</v>
      </c>
      <c r="EH217" s="21">
        <v>391300</v>
      </c>
      <c r="EI217" s="57">
        <v>147911.39999999997</v>
      </c>
      <c r="EJ217" s="57">
        <v>243388.6</v>
      </c>
      <c r="EK217" s="59">
        <v>3.1</v>
      </c>
      <c r="EL217" s="60">
        <v>0.37799999999999995</v>
      </c>
      <c r="EM217" s="56">
        <v>0.622</v>
      </c>
      <c r="EN217" s="30">
        <f>EK217*EL217</f>
        <v>1.1718</v>
      </c>
      <c r="EO217" s="30">
        <f>EK217*EM217</f>
        <v>1.9282000000000001</v>
      </c>
      <c r="EP217" s="57">
        <f t="shared" si="129"/>
        <v>6277742.5999699021</v>
      </c>
      <c r="EQ217" s="57">
        <f t="shared" si="129"/>
        <v>5806041.4000300979</v>
      </c>
      <c r="ER217" s="56">
        <f>EP217/EQ217</f>
        <v>1.0812431685274169</v>
      </c>
      <c r="ES217" s="31">
        <v>25</v>
      </c>
      <c r="ET217" s="31">
        <v>0</v>
      </c>
      <c r="EU217" s="18">
        <v>0.9</v>
      </c>
      <c r="EV217" s="55">
        <v>0</v>
      </c>
      <c r="EW217" s="55">
        <v>0</v>
      </c>
      <c r="EX217" s="55">
        <v>0</v>
      </c>
      <c r="EY217" s="55">
        <v>0</v>
      </c>
      <c r="EZ217" s="31">
        <v>0</v>
      </c>
      <c r="FA217" s="31">
        <v>0</v>
      </c>
      <c r="FB217" s="31">
        <v>0</v>
      </c>
      <c r="FC217" s="31">
        <v>24</v>
      </c>
      <c r="FD217" s="31">
        <v>0</v>
      </c>
      <c r="FE217" s="61">
        <v>0.47199999999999998</v>
      </c>
      <c r="FF217" s="16">
        <v>3</v>
      </c>
      <c r="FG217" s="16">
        <v>24400</v>
      </c>
      <c r="FH217" s="50">
        <v>2474.5957582819251</v>
      </c>
      <c r="FI217" s="48">
        <f t="shared" si="126"/>
        <v>7.8138323316758944</v>
      </c>
      <c r="FJ217" s="27">
        <v>-1.2591135672343337</v>
      </c>
      <c r="FK217" s="27">
        <v>-1.2991041511398296</v>
      </c>
      <c r="FL217" s="31">
        <v>14</v>
      </c>
      <c r="FM217" s="30">
        <v>1.7857142857142858</v>
      </c>
      <c r="FN217" s="30">
        <v>0.7857142857142857</v>
      </c>
      <c r="FO217" s="31">
        <v>25</v>
      </c>
      <c r="FP217" s="31">
        <v>11</v>
      </c>
      <c r="FQ217" s="48">
        <v>-1.2261460575060144</v>
      </c>
      <c r="FR217" s="48">
        <v>-0.78397778537068563</v>
      </c>
      <c r="FS217" s="48">
        <v>-1.1178181887295695</v>
      </c>
      <c r="FT217" s="48">
        <v>-0.65071135413204151</v>
      </c>
      <c r="FU217" s="48">
        <v>-1.015551507375628</v>
      </c>
      <c r="FV217" s="31">
        <v>6.2434311564666656</v>
      </c>
      <c r="FW217" s="30">
        <v>1.1109145791052633</v>
      </c>
      <c r="FX217" s="31">
        <v>18.040108378125002</v>
      </c>
      <c r="FY217" s="31"/>
      <c r="FZ217" s="31">
        <v>22.315569949999997</v>
      </c>
      <c r="GA217" s="31"/>
      <c r="GB217" s="31">
        <v>18.323758207499999</v>
      </c>
      <c r="GC217" s="31">
        <v>22.138429770000002</v>
      </c>
      <c r="GD217" s="31">
        <v>42.824727212500001</v>
      </c>
      <c r="GE217" s="31">
        <v>64.96315698250001</v>
      </c>
      <c r="GF217" s="31">
        <v>14.496898738158098</v>
      </c>
      <c r="GG217" s="31">
        <v>41.46580488</v>
      </c>
      <c r="GH217" s="21">
        <v>62.9</v>
      </c>
      <c r="GI217" s="44">
        <v>-1.3821208873185493</v>
      </c>
    </row>
    <row r="218" spans="1:191" ht="14" customHeight="1" x14ac:dyDescent="0.15">
      <c r="BH218" s="49"/>
      <c r="BP218" s="51"/>
      <c r="BQ218" s="51"/>
      <c r="BR218" s="46"/>
      <c r="BS218" s="35"/>
      <c r="BU218" s="51"/>
      <c r="BV218" s="46"/>
      <c r="BW218" s="46"/>
      <c r="BX218" s="46"/>
      <c r="BY218" s="46"/>
      <c r="BZ218" s="46"/>
      <c r="CA218" s="46"/>
      <c r="CB218" s="46"/>
      <c r="CC218" s="46"/>
      <c r="CD218" s="46"/>
      <c r="CE218" s="46"/>
      <c r="CF218" s="46"/>
      <c r="CG218" s="46"/>
      <c r="CH218" s="46"/>
      <c r="CI218" s="46"/>
      <c r="CJ218" s="46"/>
      <c r="CK218" s="51"/>
      <c r="CL218" s="46"/>
      <c r="CM218" s="46"/>
      <c r="CN218" s="51"/>
      <c r="CO218" s="46"/>
      <c r="CP218" s="35"/>
      <c r="CQ218" s="35"/>
      <c r="CR218" s="1"/>
      <c r="CS218" s="46"/>
      <c r="CT218" s="46"/>
      <c r="CU218" s="46"/>
      <c r="CY218" s="1"/>
      <c r="CZ218" s="13"/>
      <c r="DA218" s="51"/>
    </row>
    <row r="219" spans="1:191" s="55" customFormat="1" ht="14" customHeight="1" x14ac:dyDescent="0.15">
      <c r="A219" s="55" t="s">
        <v>53</v>
      </c>
      <c r="C219" s="55">
        <f t="shared" ref="C219:Q219" si="130">COUNTA(C5:C217)</f>
        <v>192</v>
      </c>
      <c r="D219" s="55">
        <f t="shared" si="130"/>
        <v>191</v>
      </c>
      <c r="E219" s="55">
        <f t="shared" si="130"/>
        <v>191</v>
      </c>
      <c r="F219" s="55">
        <f t="shared" si="130"/>
        <v>191</v>
      </c>
      <c r="G219" s="55">
        <f t="shared" si="130"/>
        <v>191</v>
      </c>
      <c r="H219" s="55">
        <f t="shared" ref="H219:M219" si="131">COUNTA(H5:H217)</f>
        <v>159</v>
      </c>
      <c r="I219" s="55">
        <f t="shared" si="131"/>
        <v>159</v>
      </c>
      <c r="J219" s="55">
        <f t="shared" si="131"/>
        <v>156</v>
      </c>
      <c r="K219" s="55">
        <f t="shared" si="131"/>
        <v>156</v>
      </c>
      <c r="L219" s="55">
        <f t="shared" si="131"/>
        <v>156</v>
      </c>
      <c r="M219" s="55">
        <f t="shared" si="131"/>
        <v>159</v>
      </c>
      <c r="N219" s="55">
        <f t="shared" si="130"/>
        <v>190</v>
      </c>
      <c r="O219" s="55">
        <f t="shared" si="130"/>
        <v>189</v>
      </c>
      <c r="P219" s="55">
        <f>COUNTA(P5:P217)</f>
        <v>162</v>
      </c>
      <c r="Q219" s="55">
        <f t="shared" si="130"/>
        <v>162</v>
      </c>
      <c r="R219" s="55">
        <f t="shared" ref="R219:BJ219" si="132">COUNTA(R5:R217)</f>
        <v>173</v>
      </c>
      <c r="S219" s="55">
        <f t="shared" si="132"/>
        <v>188</v>
      </c>
      <c r="T219" s="55">
        <f t="shared" si="132"/>
        <v>167</v>
      </c>
      <c r="U219" s="55">
        <f t="shared" si="132"/>
        <v>181</v>
      </c>
      <c r="V219" s="55">
        <f t="shared" si="132"/>
        <v>187</v>
      </c>
      <c r="W219" s="55">
        <f t="shared" si="132"/>
        <v>171</v>
      </c>
      <c r="X219" s="55">
        <f t="shared" si="132"/>
        <v>160</v>
      </c>
      <c r="Y219" s="55">
        <f t="shared" si="132"/>
        <v>142</v>
      </c>
      <c r="Z219" s="55">
        <f t="shared" si="132"/>
        <v>181</v>
      </c>
      <c r="AA219" s="55">
        <f>COUNTA(AA5:AA217)</f>
        <v>146</v>
      </c>
      <c r="AB219" s="55">
        <f t="shared" si="132"/>
        <v>174</v>
      </c>
      <c r="AC219" s="55">
        <f t="shared" si="132"/>
        <v>174</v>
      </c>
      <c r="AD219" s="55">
        <f t="shared" si="132"/>
        <v>157</v>
      </c>
      <c r="AE219" s="55">
        <f t="shared" si="132"/>
        <v>211</v>
      </c>
      <c r="AF219" s="55">
        <f t="shared" si="132"/>
        <v>136</v>
      </c>
      <c r="AG219" s="55">
        <f t="shared" si="132"/>
        <v>212</v>
      </c>
      <c r="AH219" s="55">
        <f t="shared" si="132"/>
        <v>213</v>
      </c>
      <c r="AI219" s="55">
        <f t="shared" si="132"/>
        <v>125</v>
      </c>
      <c r="AJ219" s="55">
        <f t="shared" si="132"/>
        <v>149</v>
      </c>
      <c r="AK219" s="55">
        <f t="shared" si="132"/>
        <v>152</v>
      </c>
      <c r="AL219" s="55">
        <f t="shared" si="132"/>
        <v>153</v>
      </c>
      <c r="AM219" s="55">
        <f t="shared" si="132"/>
        <v>125</v>
      </c>
      <c r="AN219" s="55">
        <f t="shared" si="132"/>
        <v>149</v>
      </c>
      <c r="AO219" s="55">
        <f t="shared" si="132"/>
        <v>152</v>
      </c>
      <c r="AP219" s="55">
        <f>COUNTA(AP5:AP217)</f>
        <v>153</v>
      </c>
      <c r="AQ219" s="55">
        <f>COUNTA(AQ5:AQ217)</f>
        <v>125</v>
      </c>
      <c r="AR219" s="55">
        <f t="shared" si="132"/>
        <v>149</v>
      </c>
      <c r="AS219" s="55">
        <f t="shared" si="132"/>
        <v>152</v>
      </c>
      <c r="AT219" s="55">
        <f t="shared" si="132"/>
        <v>153</v>
      </c>
      <c r="AU219" s="55">
        <f t="shared" si="132"/>
        <v>209</v>
      </c>
      <c r="AV219" s="55">
        <f t="shared" ref="AV219:BE219" si="133">COUNTA(AV5:AV217)</f>
        <v>195</v>
      </c>
      <c r="AW219" s="55">
        <f t="shared" si="133"/>
        <v>195</v>
      </c>
      <c r="AX219" s="55">
        <f t="shared" si="133"/>
        <v>195</v>
      </c>
      <c r="AY219" s="55">
        <f t="shared" si="133"/>
        <v>194</v>
      </c>
      <c r="AZ219" s="55">
        <f t="shared" si="133"/>
        <v>195</v>
      </c>
      <c r="BA219" s="55">
        <f t="shared" si="133"/>
        <v>190</v>
      </c>
      <c r="BB219" s="55">
        <f t="shared" si="133"/>
        <v>193</v>
      </c>
      <c r="BC219" s="55">
        <f t="shared" si="133"/>
        <v>193</v>
      </c>
      <c r="BD219" s="55">
        <f t="shared" si="133"/>
        <v>193</v>
      </c>
      <c r="BE219" s="55">
        <f t="shared" si="133"/>
        <v>193</v>
      </c>
      <c r="BF219" s="55">
        <f t="shared" si="132"/>
        <v>169</v>
      </c>
      <c r="BG219" s="55">
        <f>COUNTA(BG5:BG217)</f>
        <v>169</v>
      </c>
      <c r="BH219" s="55">
        <f>COUNTA(BH5:BH217)</f>
        <v>114</v>
      </c>
      <c r="BI219" s="55">
        <f>COUNTA(BI5:BI217)</f>
        <v>159</v>
      </c>
      <c r="BJ219" s="55">
        <f t="shared" si="132"/>
        <v>159</v>
      </c>
      <c r="BK219" s="55">
        <f t="shared" ref="BK219:BU219" si="134">COUNTA(BK5:BK217)</f>
        <v>213</v>
      </c>
      <c r="BL219" s="50">
        <f t="shared" si="134"/>
        <v>169</v>
      </c>
      <c r="BM219" s="55">
        <f t="shared" si="134"/>
        <v>159</v>
      </c>
      <c r="BN219" s="55">
        <f>COUNTA(BN5:BN217)</f>
        <v>213</v>
      </c>
      <c r="BO219" s="55">
        <f t="shared" si="134"/>
        <v>109</v>
      </c>
      <c r="BP219" s="55">
        <f t="shared" si="134"/>
        <v>113</v>
      </c>
      <c r="BQ219" s="55">
        <f t="shared" si="134"/>
        <v>138</v>
      </c>
      <c r="BR219" s="55">
        <f t="shared" si="134"/>
        <v>138</v>
      </c>
      <c r="BS219" s="55">
        <f t="shared" si="134"/>
        <v>169</v>
      </c>
      <c r="BT219" s="55">
        <f t="shared" si="134"/>
        <v>191</v>
      </c>
      <c r="BU219" s="55">
        <f t="shared" si="134"/>
        <v>191</v>
      </c>
      <c r="BV219" s="55">
        <f t="shared" ref="BV219:CJ219" si="135">COUNTA(BV5:BV217)</f>
        <v>187</v>
      </c>
      <c r="BW219" s="55">
        <f t="shared" si="135"/>
        <v>188</v>
      </c>
      <c r="BX219" s="55">
        <f t="shared" si="135"/>
        <v>188</v>
      </c>
      <c r="BY219" s="55">
        <f t="shared" si="135"/>
        <v>189</v>
      </c>
      <c r="BZ219" s="55">
        <f t="shared" si="135"/>
        <v>188</v>
      </c>
      <c r="CA219" s="55">
        <f t="shared" si="135"/>
        <v>188</v>
      </c>
      <c r="CB219" s="55">
        <f t="shared" si="135"/>
        <v>187</v>
      </c>
      <c r="CC219" s="55">
        <f t="shared" si="135"/>
        <v>188</v>
      </c>
      <c r="CD219" s="55">
        <f t="shared" si="135"/>
        <v>188</v>
      </c>
      <c r="CE219" s="55">
        <f t="shared" si="135"/>
        <v>189</v>
      </c>
      <c r="CF219" s="55">
        <f t="shared" si="135"/>
        <v>188</v>
      </c>
      <c r="CG219" s="55">
        <f t="shared" si="135"/>
        <v>188</v>
      </c>
      <c r="CH219" s="55">
        <f t="shared" si="135"/>
        <v>187</v>
      </c>
      <c r="CI219" s="55">
        <f t="shared" si="135"/>
        <v>187</v>
      </c>
      <c r="CJ219" s="55">
        <f t="shared" si="135"/>
        <v>187</v>
      </c>
      <c r="CK219" s="55">
        <f>COUNTA(CK5:CK217)</f>
        <v>187</v>
      </c>
      <c r="CL219" s="55">
        <f>COUNTA(CL5:CL217)</f>
        <v>187</v>
      </c>
      <c r="CM219" s="55">
        <f t="shared" ref="CM219:DE219" si="136">COUNTA(CM5:CM217)</f>
        <v>205</v>
      </c>
      <c r="CN219" s="49">
        <f>COUNTA(CN5:CN217)</f>
        <v>205</v>
      </c>
      <c r="CO219" s="55">
        <f t="shared" si="136"/>
        <v>171</v>
      </c>
      <c r="CP219" s="55">
        <f t="shared" si="136"/>
        <v>147</v>
      </c>
      <c r="CQ219" s="55">
        <f t="shared" si="136"/>
        <v>147</v>
      </c>
      <c r="CR219" s="55">
        <f t="shared" si="136"/>
        <v>157</v>
      </c>
      <c r="CS219" s="55">
        <f t="shared" si="136"/>
        <v>134</v>
      </c>
      <c r="CT219" s="55">
        <f t="shared" si="136"/>
        <v>130</v>
      </c>
      <c r="CU219" s="55">
        <f t="shared" si="136"/>
        <v>175</v>
      </c>
      <c r="CV219" s="55">
        <f t="shared" si="136"/>
        <v>147</v>
      </c>
      <c r="CW219" s="55">
        <f t="shared" si="136"/>
        <v>148</v>
      </c>
      <c r="CX219" s="55">
        <f t="shared" si="136"/>
        <v>148</v>
      </c>
      <c r="CY219" s="55">
        <v>213</v>
      </c>
      <c r="CZ219" s="14">
        <f t="shared" si="136"/>
        <v>184</v>
      </c>
      <c r="DA219" s="55">
        <f t="shared" si="136"/>
        <v>184</v>
      </c>
      <c r="DB219" s="55">
        <f t="shared" si="136"/>
        <v>186</v>
      </c>
      <c r="DC219" s="55">
        <f t="shared" si="136"/>
        <v>185</v>
      </c>
      <c r="DD219" s="55">
        <f t="shared" si="136"/>
        <v>185</v>
      </c>
      <c r="DE219" s="55">
        <f t="shared" si="136"/>
        <v>185</v>
      </c>
      <c r="DF219" s="55">
        <f t="shared" ref="DF219:EF219" si="137">COUNTA(DF5:DF217)</f>
        <v>213</v>
      </c>
      <c r="DG219" s="55">
        <f t="shared" si="137"/>
        <v>213</v>
      </c>
      <c r="DH219" s="55">
        <f t="shared" si="137"/>
        <v>213</v>
      </c>
      <c r="DI219" s="55">
        <f t="shared" si="137"/>
        <v>213</v>
      </c>
      <c r="DJ219" s="55">
        <f t="shared" si="137"/>
        <v>213</v>
      </c>
      <c r="DK219" s="55">
        <f t="shared" si="137"/>
        <v>213</v>
      </c>
      <c r="DL219" s="55">
        <f t="shared" si="137"/>
        <v>213</v>
      </c>
      <c r="DM219" s="55">
        <f t="shared" si="137"/>
        <v>213</v>
      </c>
      <c r="DN219" s="55">
        <f t="shared" si="137"/>
        <v>213</v>
      </c>
      <c r="DO219" s="55">
        <f t="shared" si="137"/>
        <v>213</v>
      </c>
      <c r="DP219" s="55">
        <f t="shared" si="137"/>
        <v>213</v>
      </c>
      <c r="DQ219" s="55">
        <f t="shared" si="137"/>
        <v>213</v>
      </c>
      <c r="DR219" s="55">
        <f t="shared" si="137"/>
        <v>213</v>
      </c>
      <c r="DS219" s="55">
        <f t="shared" si="137"/>
        <v>213</v>
      </c>
      <c r="DT219" s="55">
        <f t="shared" si="137"/>
        <v>213</v>
      </c>
      <c r="DU219" s="55">
        <f t="shared" si="137"/>
        <v>213</v>
      </c>
      <c r="DV219" s="55">
        <f t="shared" si="137"/>
        <v>213</v>
      </c>
      <c r="DW219" s="55">
        <f t="shared" si="137"/>
        <v>213</v>
      </c>
      <c r="DX219" s="55">
        <f t="shared" si="137"/>
        <v>213</v>
      </c>
      <c r="DY219" s="55">
        <f t="shared" si="137"/>
        <v>213</v>
      </c>
      <c r="DZ219" s="55">
        <f t="shared" si="137"/>
        <v>213</v>
      </c>
      <c r="EA219" s="55">
        <f t="shared" si="137"/>
        <v>213</v>
      </c>
      <c r="EB219" s="55">
        <f>COUNTA(EB5:EB217)</f>
        <v>213</v>
      </c>
      <c r="EC219" s="55">
        <f>COUNTA(EC5:EC217)</f>
        <v>213</v>
      </c>
      <c r="ED219" s="55">
        <f t="shared" si="137"/>
        <v>213</v>
      </c>
      <c r="EE219" s="55">
        <f t="shared" si="137"/>
        <v>191</v>
      </c>
      <c r="EF219" s="55">
        <f t="shared" si="137"/>
        <v>191</v>
      </c>
      <c r="EG219" s="55">
        <f t="shared" ref="EG219:EW219" si="138">COUNTA(EG5:EG217)</f>
        <v>184</v>
      </c>
      <c r="EH219" s="55">
        <f t="shared" si="138"/>
        <v>193</v>
      </c>
      <c r="EI219" s="55">
        <f t="shared" si="138"/>
        <v>193</v>
      </c>
      <c r="EJ219" s="55">
        <f t="shared" si="138"/>
        <v>193</v>
      </c>
      <c r="EK219" s="55">
        <f t="shared" si="138"/>
        <v>193</v>
      </c>
      <c r="EL219" s="55">
        <f t="shared" si="138"/>
        <v>193</v>
      </c>
      <c r="EM219" s="55">
        <f t="shared" si="138"/>
        <v>193</v>
      </c>
      <c r="EN219" s="55">
        <f t="shared" si="138"/>
        <v>193</v>
      </c>
      <c r="EO219" s="55">
        <f t="shared" si="138"/>
        <v>193</v>
      </c>
      <c r="EP219" s="55">
        <f t="shared" si="138"/>
        <v>182</v>
      </c>
      <c r="EQ219" s="55">
        <f t="shared" si="138"/>
        <v>182</v>
      </c>
      <c r="ER219" s="55">
        <f t="shared" si="138"/>
        <v>182</v>
      </c>
      <c r="ES219" s="55">
        <f t="shared" si="138"/>
        <v>200</v>
      </c>
      <c r="ET219" s="55">
        <f t="shared" si="138"/>
        <v>200</v>
      </c>
      <c r="EU219" s="55">
        <f t="shared" si="138"/>
        <v>212</v>
      </c>
      <c r="EV219" s="55">
        <f t="shared" si="138"/>
        <v>213</v>
      </c>
      <c r="EW219" s="55">
        <f t="shared" si="138"/>
        <v>213</v>
      </c>
      <c r="EX219" s="55">
        <f>COUNTA(EX5:EX217)</f>
        <v>213</v>
      </c>
      <c r="EY219" s="55">
        <f>COUNTA(EY5:EY217)</f>
        <v>213</v>
      </c>
      <c r="EZ219" s="55">
        <f t="shared" ref="EZ219:FE219" si="139">COUNTA(EZ5:EZ217)</f>
        <v>200</v>
      </c>
      <c r="FA219" s="55">
        <f t="shared" si="139"/>
        <v>200</v>
      </c>
      <c r="FB219" s="55">
        <f t="shared" si="139"/>
        <v>200</v>
      </c>
      <c r="FC219" s="55">
        <f t="shared" si="139"/>
        <v>200</v>
      </c>
      <c r="FD219" s="55">
        <f t="shared" si="139"/>
        <v>200</v>
      </c>
      <c r="FE219" s="55">
        <f t="shared" si="139"/>
        <v>169</v>
      </c>
      <c r="FF219" s="55">
        <f t="shared" ref="FF219:FU219" si="140">COUNTA(FF5:FF217)</f>
        <v>212</v>
      </c>
      <c r="FG219" s="55">
        <f t="shared" si="140"/>
        <v>212</v>
      </c>
      <c r="FH219" s="55">
        <f t="shared" si="140"/>
        <v>212</v>
      </c>
      <c r="FI219" s="55">
        <f t="shared" si="140"/>
        <v>212</v>
      </c>
      <c r="FJ219" s="55">
        <f t="shared" si="140"/>
        <v>202</v>
      </c>
      <c r="FK219" s="55">
        <f t="shared" si="140"/>
        <v>205</v>
      </c>
      <c r="FL219" s="55">
        <f t="shared" si="140"/>
        <v>213</v>
      </c>
      <c r="FM219" s="55">
        <f t="shared" si="140"/>
        <v>213</v>
      </c>
      <c r="FN219" s="55">
        <f t="shared" si="140"/>
        <v>213</v>
      </c>
      <c r="FO219" s="55">
        <f t="shared" si="140"/>
        <v>213</v>
      </c>
      <c r="FP219" s="55">
        <f t="shared" si="140"/>
        <v>213</v>
      </c>
      <c r="FQ219" s="55">
        <f t="shared" si="140"/>
        <v>213</v>
      </c>
      <c r="FR219" s="55">
        <f t="shared" si="140"/>
        <v>213</v>
      </c>
      <c r="FS219" s="55">
        <f t="shared" si="140"/>
        <v>213</v>
      </c>
      <c r="FT219" s="55">
        <f t="shared" si="140"/>
        <v>213</v>
      </c>
      <c r="FU219" s="55">
        <f t="shared" si="140"/>
        <v>213</v>
      </c>
      <c r="FV219" s="55">
        <f>COUNTA(FV5:FV217)</f>
        <v>162</v>
      </c>
      <c r="FW219" s="55">
        <f>COUNTA(FW5:FW217)</f>
        <v>169</v>
      </c>
      <c r="FX219" s="55">
        <f>COUNTA(FX5:FX217)</f>
        <v>183</v>
      </c>
      <c r="FY219" s="55">
        <f>COUNTA(FY5:FY217)</f>
        <v>130</v>
      </c>
      <c r="FZ219" s="55">
        <f t="shared" ref="FZ219:GF219" si="141">COUNTA(FZ5:FZ217)</f>
        <v>148</v>
      </c>
      <c r="GA219" s="55">
        <f t="shared" si="141"/>
        <v>82</v>
      </c>
      <c r="GB219" s="55">
        <f t="shared" si="141"/>
        <v>141</v>
      </c>
      <c r="GC219" s="55">
        <f t="shared" si="141"/>
        <v>148</v>
      </c>
      <c r="GD219" s="55">
        <f t="shared" si="141"/>
        <v>145</v>
      </c>
      <c r="GE219" s="55">
        <f t="shared" si="141"/>
        <v>144</v>
      </c>
      <c r="GF219" s="55">
        <f t="shared" si="141"/>
        <v>143</v>
      </c>
      <c r="GG219" s="55">
        <f>COUNTA(GG5:GG217)</f>
        <v>198</v>
      </c>
      <c r="GH219" s="55">
        <f>COUNTA(GH5:GH217)</f>
        <v>192</v>
      </c>
      <c r="GI219" s="55">
        <f>COUNTA(GI5:GI217)</f>
        <v>203</v>
      </c>
    </row>
    <row r="220" spans="1:191" ht="14" customHeight="1" x14ac:dyDescent="0.15">
      <c r="A220" s="16" t="s">
        <v>54</v>
      </c>
      <c r="C220" s="50">
        <f t="shared" ref="C220:Z220" si="142">AVERAGE(C5:C217)</f>
        <v>3.7334620182530318</v>
      </c>
      <c r="D220" s="50">
        <f t="shared" si="142"/>
        <v>3.2808900523560207</v>
      </c>
      <c r="E220" s="50">
        <f t="shared" si="142"/>
        <v>3.2984293193717265</v>
      </c>
      <c r="F220" s="50">
        <f t="shared" si="142"/>
        <v>3.3075916230366493</v>
      </c>
      <c r="G220" s="50">
        <f t="shared" si="142"/>
        <v>3.3272251308900525</v>
      </c>
      <c r="H220" s="50">
        <f t="shared" ref="H220:M220" si="143">AVERAGE(H5:H217)</f>
        <v>0.83212008121503178</v>
      </c>
      <c r="I220" s="50">
        <f t="shared" si="143"/>
        <v>0.93274644287135544</v>
      </c>
      <c r="J220" s="50">
        <f t="shared" si="143"/>
        <v>3.5858974358974351</v>
      </c>
      <c r="K220" s="50">
        <f t="shared" si="143"/>
        <v>3.6068376068376073</v>
      </c>
      <c r="L220" s="50">
        <f t="shared" si="143"/>
        <v>3.6378205128205128</v>
      </c>
      <c r="M220" s="50">
        <f t="shared" si="143"/>
        <v>3.5660377358490565</v>
      </c>
      <c r="N220" s="50">
        <f t="shared" si="142"/>
        <v>3.3003722943722944</v>
      </c>
      <c r="O220" s="55">
        <f t="shared" si="142"/>
        <v>20.338624338624339</v>
      </c>
      <c r="P220" s="55">
        <f t="shared" si="142"/>
        <v>7519.4777138450663</v>
      </c>
      <c r="Q220" s="55">
        <f t="shared" si="142"/>
        <v>7962.5039045583371</v>
      </c>
      <c r="R220" s="55">
        <f t="shared" si="142"/>
        <v>9460.4526775919039</v>
      </c>
      <c r="S220" s="55">
        <f t="shared" si="142"/>
        <v>12261.781815017339</v>
      </c>
      <c r="T220" s="55">
        <f t="shared" si="142"/>
        <v>8617.7639478197598</v>
      </c>
      <c r="U220" s="55">
        <f t="shared" si="142"/>
        <v>11500.53701446298</v>
      </c>
      <c r="V220" s="55">
        <f t="shared" si="142"/>
        <v>9524.538615857944</v>
      </c>
      <c r="W220" s="50">
        <f t="shared" si="142"/>
        <v>1.5570887535706881</v>
      </c>
      <c r="X220" s="50">
        <f t="shared" si="142"/>
        <v>1.5713361470113476</v>
      </c>
      <c r="Y220" s="50">
        <f t="shared" si="142"/>
        <v>21.663829446785467</v>
      </c>
      <c r="Z220" s="50">
        <f t="shared" si="142"/>
        <v>14.598688480866523</v>
      </c>
      <c r="AA220" s="50">
        <f>AVERAGE(AA5:AA217)</f>
        <v>40.768493150684947</v>
      </c>
      <c r="AB220" s="49">
        <f t="shared" ref="AB220:BJ220" si="144">AVERAGE(AB5:AB217)</f>
        <v>6.1911452051724145E-2</v>
      </c>
      <c r="AC220" s="49">
        <f t="shared" si="144"/>
        <v>6.2319498028735584E-2</v>
      </c>
      <c r="AD220" s="48">
        <f t="shared" si="144"/>
        <v>8.5504280525757501</v>
      </c>
      <c r="AE220" s="48">
        <f t="shared" si="144"/>
        <v>6.4088635272719978</v>
      </c>
      <c r="AF220" s="55">
        <f t="shared" si="144"/>
        <v>62941.168508193623</v>
      </c>
      <c r="AG220" s="55">
        <f t="shared" si="144"/>
        <v>40377353.382614754</v>
      </c>
      <c r="AH220" s="50">
        <f t="shared" si="144"/>
        <v>2.7847647471314994</v>
      </c>
      <c r="AI220" s="55">
        <f t="shared" si="144"/>
        <v>5822.0525961015428</v>
      </c>
      <c r="AJ220" s="55">
        <f t="shared" si="144"/>
        <v>5394.4146059258619</v>
      </c>
      <c r="AK220" s="55">
        <f t="shared" si="144"/>
        <v>7563.4292769653666</v>
      </c>
      <c r="AL220" s="55">
        <f t="shared" si="144"/>
        <v>5896.649942302548</v>
      </c>
      <c r="AM220" s="55">
        <f t="shared" si="144"/>
        <v>169.84279516896223</v>
      </c>
      <c r="AN220" s="55">
        <f t="shared" si="144"/>
        <v>129.99951826269043</v>
      </c>
      <c r="AO220" s="55">
        <f t="shared" si="144"/>
        <v>219.25100708696957</v>
      </c>
      <c r="AP220" s="55">
        <f>AVERAGE(AP5:AP217)</f>
        <v>2577.5358129214214</v>
      </c>
      <c r="AQ220" s="55">
        <f>AVERAGE(AQ5:AQ217)</f>
        <v>5991.8953912705065</v>
      </c>
      <c r="AR220" s="55">
        <f t="shared" si="144"/>
        <v>5524.4141241885527</v>
      </c>
      <c r="AS220" s="55">
        <f t="shared" si="144"/>
        <v>7782.6802840523378</v>
      </c>
      <c r="AT220" s="55">
        <f t="shared" si="144"/>
        <v>3479.9892717222583</v>
      </c>
      <c r="AU220" s="55">
        <f t="shared" si="144"/>
        <v>2.0382775119617227</v>
      </c>
      <c r="AV220" s="48">
        <f>AVERAGE(AV5:AV217)</f>
        <v>16.343237445138818</v>
      </c>
      <c r="AW220" s="55">
        <f>COUNTIF(AW5:AW217,1)</f>
        <v>64</v>
      </c>
      <c r="AX220" s="50">
        <f t="shared" ref="AX220:BE220" si="145">AVERAGE(AX5:AX217)</f>
        <v>13.20464827336273</v>
      </c>
      <c r="AY220" s="50">
        <f t="shared" si="145"/>
        <v>9.1037851805827081</v>
      </c>
      <c r="AZ220" s="48">
        <f t="shared" si="145"/>
        <v>22.261747376096274</v>
      </c>
      <c r="BA220" s="49">
        <f t="shared" si="145"/>
        <v>0.38162019384079543</v>
      </c>
      <c r="BB220" s="50">
        <f t="shared" si="145"/>
        <v>5.6065812574013583</v>
      </c>
      <c r="BC220" s="50">
        <f t="shared" si="145"/>
        <v>3.0977576159252926</v>
      </c>
      <c r="BD220" s="50">
        <f t="shared" si="145"/>
        <v>8.70433887332665</v>
      </c>
      <c r="BE220" s="50">
        <f t="shared" si="145"/>
        <v>15.659868429048887</v>
      </c>
      <c r="BF220" s="49">
        <f t="shared" si="144"/>
        <v>7.1384547579881677E-2</v>
      </c>
      <c r="BG220" s="49">
        <f>AVERAGE(BG5:BG217)</f>
        <v>7.1381690639053239E-2</v>
      </c>
      <c r="BH220" s="49">
        <f>AVERAGE(BH5:BH217)</f>
        <v>0.16022105263157893</v>
      </c>
      <c r="BI220" s="49">
        <f>AVERAGE(BI5:BI217)</f>
        <v>0.11571101730817611</v>
      </c>
      <c r="BJ220" s="49">
        <f t="shared" si="144"/>
        <v>0.11576133177358493</v>
      </c>
      <c r="BK220" s="49">
        <f t="shared" ref="BK220:BU220" si="146">AVERAGE(BK5:BK217)</f>
        <v>0.29577464788732394</v>
      </c>
      <c r="BL220" s="50">
        <f t="shared" si="146"/>
        <v>1373.1059171597628</v>
      </c>
      <c r="BM220" s="50">
        <f t="shared" si="146"/>
        <v>2034.5603773584903</v>
      </c>
      <c r="BN220" s="50">
        <f>AVERAGE(BN5:BN217)</f>
        <v>169.71758320456374</v>
      </c>
      <c r="BO220" s="9">
        <f t="shared" si="146"/>
        <v>0.58713761467889913</v>
      </c>
      <c r="BP220" s="9">
        <f t="shared" si="146"/>
        <v>0.58757522123893802</v>
      </c>
      <c r="BQ220" s="53">
        <f t="shared" si="146"/>
        <v>0.54621664098550726</v>
      </c>
      <c r="BR220" s="6">
        <f t="shared" si="146"/>
        <v>69.5</v>
      </c>
      <c r="BS220" s="11">
        <f t="shared" si="146"/>
        <v>85</v>
      </c>
      <c r="BT220" s="48">
        <f t="shared" si="146"/>
        <v>50.126799315321726</v>
      </c>
      <c r="BU220" s="53">
        <f t="shared" si="146"/>
        <v>1.0514345549738231</v>
      </c>
      <c r="BV220" s="6">
        <f t="shared" ref="BV220:CK220" si="147">AVERAGE(BV5:BV217)</f>
        <v>78.229946524064175</v>
      </c>
      <c r="BW220" s="6">
        <f t="shared" si="147"/>
        <v>69.441489361702125</v>
      </c>
      <c r="BX220" s="6">
        <f t="shared" si="147"/>
        <v>74.170212765957444</v>
      </c>
      <c r="BY220" s="6">
        <f t="shared" si="147"/>
        <v>72.100529100529101</v>
      </c>
      <c r="BZ220" s="6">
        <f t="shared" si="147"/>
        <v>62.813829787234042</v>
      </c>
      <c r="CA220" s="6">
        <f t="shared" si="147"/>
        <v>67.25</v>
      </c>
      <c r="CB220" s="6">
        <f t="shared" si="147"/>
        <v>63.540106951871657</v>
      </c>
      <c r="CC220" s="6">
        <f t="shared" si="147"/>
        <v>56.728723404255319</v>
      </c>
      <c r="CD220" s="6">
        <f t="shared" si="147"/>
        <v>60.446808510638299</v>
      </c>
      <c r="CE220" s="6">
        <f t="shared" si="147"/>
        <v>55.857142857142854</v>
      </c>
      <c r="CF220" s="6">
        <f t="shared" si="147"/>
        <v>48.622340425531917</v>
      </c>
      <c r="CG220" s="6">
        <f t="shared" si="147"/>
        <v>51.968085106382979</v>
      </c>
      <c r="CH220" s="6">
        <f t="shared" si="147"/>
        <v>51.042780748663098</v>
      </c>
      <c r="CI220" s="6">
        <f t="shared" si="147"/>
        <v>45.064171122994651</v>
      </c>
      <c r="CJ220" s="6">
        <f t="shared" si="147"/>
        <v>48.096256684491976</v>
      </c>
      <c r="CK220" s="53">
        <f t="shared" si="147"/>
        <v>0.84834858159229876</v>
      </c>
      <c r="CL220" s="53">
        <f>AVERAGE(CL5:CL217)</f>
        <v>0.92882542969380755</v>
      </c>
      <c r="CM220" s="53">
        <f>AVERAGE(CM5:CM217)</f>
        <v>1.073253209720032</v>
      </c>
      <c r="CN220" s="53">
        <f>AVERAGE(CN5:CN217)</f>
        <v>1.0167981140620876</v>
      </c>
      <c r="CO220" s="6">
        <f>AVERAGE(CO5:CO217)</f>
        <v>318.76023391812868</v>
      </c>
      <c r="CP220" s="14">
        <f t="shared" ref="CP220:CV220" si="148">AVERAGE(CP5:CP217)</f>
        <v>369.83673469387753</v>
      </c>
      <c r="CQ220" s="14">
        <f t="shared" si="148"/>
        <v>244.36734693877551</v>
      </c>
      <c r="CR220" s="13">
        <f t="shared" si="148"/>
        <v>58.669426751592312</v>
      </c>
      <c r="CS220" s="7">
        <f>AVERAGE(CS5:CS217)</f>
        <v>46.499253731343295</v>
      </c>
      <c r="CT220" s="6">
        <f>AVERAGE(CT5:CT217)</f>
        <v>85.292307692307688</v>
      </c>
      <c r="CU220" s="6">
        <f>AVERAGE(CU5:CU217)</f>
        <v>79.468571428571423</v>
      </c>
      <c r="CV220" s="9">
        <f t="shared" si="148"/>
        <v>0.87604456052661128</v>
      </c>
      <c r="CW220" s="13">
        <f t="shared" ref="CW220:DE220" si="149">AVERAGE(CW5:CW217)</f>
        <v>52.34554054054054</v>
      </c>
      <c r="CX220" s="13">
        <f t="shared" si="149"/>
        <v>58.124594594594612</v>
      </c>
      <c r="CY220" s="9">
        <f>AVERAGE(CY5:CY217)</f>
        <v>0.86074295107936682</v>
      </c>
      <c r="CZ220" s="19">
        <f t="shared" si="149"/>
        <v>17.043478260869566</v>
      </c>
      <c r="DA220" s="9">
        <f t="shared" si="149"/>
        <v>0.23492638695403922</v>
      </c>
      <c r="DB220" s="13">
        <f t="shared" si="149"/>
        <v>17.303655913978496</v>
      </c>
      <c r="DC220" s="13">
        <f t="shared" si="149"/>
        <v>57.870795459459437</v>
      </c>
      <c r="DD220" s="13">
        <f t="shared" si="149"/>
        <v>80.196790864864823</v>
      </c>
      <c r="DE220" s="9">
        <f t="shared" si="149"/>
        <v>0.7213701709960102</v>
      </c>
      <c r="DF220" s="55">
        <f t="shared" ref="DF220:DT220" si="150">COUNTIF(DF5:DF217,1)</f>
        <v>19</v>
      </c>
      <c r="DG220" s="55">
        <f t="shared" si="150"/>
        <v>20</v>
      </c>
      <c r="DH220" s="55">
        <f t="shared" si="150"/>
        <v>18</v>
      </c>
      <c r="DI220" s="55">
        <f t="shared" si="150"/>
        <v>17</v>
      </c>
      <c r="DJ220" s="55">
        <f t="shared" si="150"/>
        <v>14</v>
      </c>
      <c r="DK220" s="55">
        <f t="shared" si="150"/>
        <v>8</v>
      </c>
      <c r="DL220" s="55">
        <f t="shared" si="150"/>
        <v>7</v>
      </c>
      <c r="DM220" s="55">
        <f t="shared" si="150"/>
        <v>15</v>
      </c>
      <c r="DN220" s="55">
        <f t="shared" si="150"/>
        <v>34</v>
      </c>
      <c r="DO220" s="55">
        <f t="shared" si="150"/>
        <v>8</v>
      </c>
      <c r="DP220" s="55">
        <f t="shared" si="150"/>
        <v>21</v>
      </c>
      <c r="DQ220" s="55">
        <f t="shared" si="150"/>
        <v>48</v>
      </c>
      <c r="DR220" s="55">
        <f t="shared" si="150"/>
        <v>40</v>
      </c>
      <c r="DS220" s="55">
        <f t="shared" si="150"/>
        <v>29</v>
      </c>
      <c r="DT220" s="55">
        <f t="shared" si="150"/>
        <v>21</v>
      </c>
      <c r="DU220" s="55">
        <f>COUNTIF(DU5:DU217,1)</f>
        <v>30</v>
      </c>
      <c r="DV220" s="55">
        <f>COUNTIF(DV5:DV217,1)</f>
        <v>55</v>
      </c>
      <c r="DW220" s="55">
        <f>COUNTIF(DW5:DW217,1)</f>
        <v>11</v>
      </c>
      <c r="DX220" s="55">
        <f>COUNTIF(DX5:DX217,1)</f>
        <v>22</v>
      </c>
      <c r="DY220" s="55">
        <f>COUNTIF(DY5:DY217,1)</f>
        <v>7</v>
      </c>
      <c r="DZ220" s="50"/>
      <c r="EA220" s="50"/>
      <c r="EB220" s="50">
        <f t="shared" ref="EB220:EG220" si="151">AVERAGE(EB5:EB217)</f>
        <v>24.651765391059364</v>
      </c>
      <c r="EC220" s="55">
        <f t="shared" si="151"/>
        <v>24651765.391059343</v>
      </c>
      <c r="ED220" s="55">
        <f t="shared" si="151"/>
        <v>30256297.347607274</v>
      </c>
      <c r="EE220" s="55">
        <f t="shared" si="151"/>
        <v>16727624.743120957</v>
      </c>
      <c r="EF220" s="55">
        <f t="shared" si="151"/>
        <v>16998487.127423026</v>
      </c>
      <c r="EG220" s="55">
        <f t="shared" si="151"/>
        <v>13605472.260164777</v>
      </c>
      <c r="EH220" s="55">
        <f t="shared" ref="EH220:ER220" si="152">AVERAGE(EH5:EH217)</f>
        <v>1002887.5647668394</v>
      </c>
      <c r="EI220" s="55">
        <f t="shared" si="152"/>
        <v>493331.84870466311</v>
      </c>
      <c r="EJ220" s="55">
        <f t="shared" si="152"/>
        <v>509555.71606217627</v>
      </c>
      <c r="EK220" s="50">
        <f t="shared" si="152"/>
        <v>8.7922279792746139</v>
      </c>
      <c r="EL220" s="49">
        <f t="shared" si="152"/>
        <v>0.48747150259067357</v>
      </c>
      <c r="EM220" s="49">
        <f t="shared" si="152"/>
        <v>0.51252849740932638</v>
      </c>
      <c r="EN220" s="48">
        <f t="shared" si="152"/>
        <v>4.084616580310878</v>
      </c>
      <c r="EO220" s="48">
        <f t="shared" si="152"/>
        <v>4.7076113989637296</v>
      </c>
      <c r="EP220" s="55">
        <f t="shared" si="152"/>
        <v>17015645.193020009</v>
      </c>
      <c r="EQ220" s="55">
        <f t="shared" si="152"/>
        <v>17283755.162969001</v>
      </c>
      <c r="ER220" s="49">
        <f t="shared" si="152"/>
        <v>1.0190509749398211</v>
      </c>
      <c r="ES220" s="50">
        <f>AVERAGE(ES5:ES217)</f>
        <v>50.433000000000021</v>
      </c>
      <c r="ET220" s="50">
        <f>AVERAGE(ET5:ET217)</f>
        <v>23.903000000000009</v>
      </c>
      <c r="EU220" s="50">
        <f>AVERAGE(EU5:EU217)</f>
        <v>23.679481132075495</v>
      </c>
      <c r="EV220" s="55">
        <f>COUNTIF(EV5:EV217,1)</f>
        <v>49</v>
      </c>
      <c r="EW220" s="55">
        <f>COUNTIF(EW5:EW217,1)</f>
        <v>29</v>
      </c>
      <c r="EX220" s="55">
        <f>COUNTIF(EX5:EX217,1)</f>
        <v>47</v>
      </c>
      <c r="EY220" s="55">
        <f>COUNTIF(EY5:EY217,1)</f>
        <v>22</v>
      </c>
      <c r="EZ220" s="50">
        <f t="shared" ref="EZ220:FE220" si="153">AVERAGE(EZ5:EZ217)</f>
        <v>1.9455000000000005</v>
      </c>
      <c r="FA220" s="50">
        <f t="shared" si="153"/>
        <v>3.895</v>
      </c>
      <c r="FB220" s="50">
        <f t="shared" si="153"/>
        <v>0.49227272727272725</v>
      </c>
      <c r="FC220" s="50">
        <f t="shared" si="153"/>
        <v>7.8774999999999977</v>
      </c>
      <c r="FD220" s="50">
        <f t="shared" si="153"/>
        <v>3.2410000000000001</v>
      </c>
      <c r="FE220" s="61">
        <f t="shared" si="153"/>
        <v>0.45850887573964455</v>
      </c>
      <c r="FF220" s="50">
        <f t="shared" ref="FF220:FU220" si="154">AVERAGE(FF5:FF217)</f>
        <v>1.0377358490566038</v>
      </c>
      <c r="FG220" s="55">
        <f t="shared" si="154"/>
        <v>65048.349056603773</v>
      </c>
      <c r="FH220" s="50">
        <v>4992.4125518644769</v>
      </c>
      <c r="FI220" s="48">
        <f t="shared" si="154"/>
        <v>1.6997753937148972</v>
      </c>
      <c r="FJ220" s="48">
        <f t="shared" si="154"/>
        <v>-1.9422480614202344E-2</v>
      </c>
      <c r="FK220" s="48">
        <f t="shared" si="154"/>
        <v>-1.4656003862283303E-2</v>
      </c>
      <c r="FL220" s="50">
        <f t="shared" si="154"/>
        <v>6.75915492957746</v>
      </c>
      <c r="FM220" s="48">
        <f t="shared" si="154"/>
        <v>1.013406818909095</v>
      </c>
      <c r="FN220" s="48">
        <f t="shared" si="154"/>
        <v>0.46227388857583096</v>
      </c>
      <c r="FO220" s="50">
        <f t="shared" si="154"/>
        <v>9.9187793427229902</v>
      </c>
      <c r="FP220" s="50">
        <f t="shared" si="154"/>
        <v>5.4816901408450711</v>
      </c>
      <c r="FQ220" s="48">
        <f t="shared" si="154"/>
        <v>1.6003856987315175E-3</v>
      </c>
      <c r="FR220" s="48">
        <f t="shared" si="154"/>
        <v>-5.0767944881920302E-16</v>
      </c>
      <c r="FS220" s="48">
        <f t="shared" si="154"/>
        <v>-1.0132739717705654E-15</v>
      </c>
      <c r="FT220" s="48">
        <f t="shared" si="154"/>
        <v>1.261380150043605E-16</v>
      </c>
      <c r="FU220" s="48">
        <f t="shared" si="154"/>
        <v>2.9187249266032179E-3</v>
      </c>
      <c r="FV220" s="50">
        <f>AVERAGE(FV5:FV217)</f>
        <v>2.7284113905448013</v>
      </c>
      <c r="FW220" s="50">
        <f>AVERAGE(FW5:FW217)</f>
        <v>1.8267183629967212</v>
      </c>
      <c r="FX220" s="50">
        <f>AVERAGE(FX5:FX217)</f>
        <v>16.696528793325928</v>
      </c>
      <c r="FY220" s="50">
        <f>AVERAGE(FY5:FY217)</f>
        <v>17.039918137417533</v>
      </c>
      <c r="FZ220" s="50">
        <f t="shared" ref="FZ220:GF220" si="155">AVERAGE(FZ5:FZ217)</f>
        <v>16.777867890995051</v>
      </c>
      <c r="GA220" s="50">
        <f t="shared" si="155"/>
        <v>3.0569223119825653</v>
      </c>
      <c r="GB220" s="50">
        <f t="shared" si="155"/>
        <v>12.333180493753288</v>
      </c>
      <c r="GC220" s="50">
        <f t="shared" si="155"/>
        <v>29.254394681594896</v>
      </c>
      <c r="GD220" s="50">
        <f t="shared" si="155"/>
        <v>21.466755406752419</v>
      </c>
      <c r="GE220" s="50">
        <f t="shared" si="155"/>
        <v>50.830558404715191</v>
      </c>
      <c r="GF220" s="50">
        <f t="shared" si="155"/>
        <v>9.0358696656465174</v>
      </c>
      <c r="GG220" s="50">
        <f>AVERAGE(GG5:GG217)</f>
        <v>68.044089689343451</v>
      </c>
      <c r="GH220" s="50">
        <f>AVERAGE(GH5:GH217)</f>
        <v>35.454166666666652</v>
      </c>
      <c r="GI220" s="44">
        <f>AVERAGE(GI5:GI217)</f>
        <v>-1.9930239710130814E-2</v>
      </c>
    </row>
    <row r="221" spans="1:191" ht="14" customHeight="1" x14ac:dyDescent="0.15">
      <c r="A221" s="16" t="s">
        <v>454</v>
      </c>
      <c r="C221" s="50">
        <f t="shared" ref="C221:Z221" si="156">STDEV(C5:C217)</f>
        <v>1.8272912001680448</v>
      </c>
      <c r="D221" s="50">
        <f t="shared" si="156"/>
        <v>1.9462196807510279</v>
      </c>
      <c r="E221" s="50">
        <f t="shared" si="156"/>
        <v>1.9493447330831501</v>
      </c>
      <c r="F221" s="50">
        <f t="shared" si="156"/>
        <v>1.9544032500815838</v>
      </c>
      <c r="G221" s="50">
        <f t="shared" si="156"/>
        <v>1.9712384957036684</v>
      </c>
      <c r="H221" s="50">
        <f t="shared" ref="H221:M221" si="157">STDEV(H5:H217)</f>
        <v>6.2047300381549766</v>
      </c>
      <c r="I221" s="50">
        <f t="shared" si="157"/>
        <v>6.2134169854566847</v>
      </c>
      <c r="J221" s="50">
        <f t="shared" si="157"/>
        <v>6.3467182143717826</v>
      </c>
      <c r="K221" s="50">
        <f t="shared" si="157"/>
        <v>6.3482548816407443</v>
      </c>
      <c r="L221" s="50">
        <f t="shared" si="157"/>
        <v>6.3407473147502103</v>
      </c>
      <c r="M221" s="50">
        <f t="shared" si="157"/>
        <v>6.3170738117320422</v>
      </c>
      <c r="N221" s="50">
        <f t="shared" si="156"/>
        <v>1.5187189841913364</v>
      </c>
      <c r="O221" s="55">
        <f t="shared" si="156"/>
        <v>27.616323422463125</v>
      </c>
      <c r="P221" s="55">
        <f t="shared" si="156"/>
        <v>11939.7153727037</v>
      </c>
      <c r="Q221" s="55">
        <f t="shared" si="156"/>
        <v>12318.862105503842</v>
      </c>
      <c r="R221" s="55">
        <f t="shared" si="156"/>
        <v>10064.863332918774</v>
      </c>
      <c r="S221" s="55">
        <f t="shared" si="156"/>
        <v>13377.764600523458</v>
      </c>
      <c r="T221" s="55">
        <f t="shared" si="156"/>
        <v>9781.9520681152499</v>
      </c>
      <c r="U221" s="55">
        <f t="shared" si="156"/>
        <v>13378.654281751396</v>
      </c>
      <c r="V221" s="55">
        <f t="shared" si="156"/>
        <v>10691.516033918677</v>
      </c>
      <c r="W221" s="50">
        <f t="shared" si="156"/>
        <v>2.3344565494289977</v>
      </c>
      <c r="X221" s="50">
        <f t="shared" si="156"/>
        <v>1.9502501750392753</v>
      </c>
      <c r="Y221" s="50">
        <f t="shared" si="156"/>
        <v>7.6541504513646865</v>
      </c>
      <c r="Z221" s="50">
        <f t="shared" si="156"/>
        <v>7.8352550304564827</v>
      </c>
      <c r="AA221" s="50">
        <f>STDEV(AA5:AA217)</f>
        <v>9.4299212226544498</v>
      </c>
      <c r="AB221" s="49">
        <f t="shared" ref="AB221:BJ221" si="158">STDEV(AB5:AB217)</f>
        <v>0.14226016156876137</v>
      </c>
      <c r="AC221" s="49">
        <f t="shared" si="158"/>
        <v>0.14208229663755789</v>
      </c>
      <c r="AD221" s="48">
        <f t="shared" si="158"/>
        <v>9.7383180424922173</v>
      </c>
      <c r="AE221" s="48">
        <f t="shared" si="158"/>
        <v>9.1812441728061511</v>
      </c>
      <c r="AF221" s="55">
        <f t="shared" si="158"/>
        <v>186927.21743315979</v>
      </c>
      <c r="AG221" s="55">
        <f t="shared" si="158"/>
        <v>152550002.0019376</v>
      </c>
      <c r="AH221" s="50">
        <f t="shared" si="158"/>
        <v>9.6214060424315502</v>
      </c>
      <c r="AI221" s="55">
        <f t="shared" si="158"/>
        <v>22086.170834323086</v>
      </c>
      <c r="AJ221" s="55">
        <f t="shared" si="158"/>
        <v>21057.690860373707</v>
      </c>
      <c r="AK221" s="55">
        <f t="shared" si="158"/>
        <v>27630.472024582679</v>
      </c>
      <c r="AL221" s="55">
        <f t="shared" si="158"/>
        <v>22654.733336351306</v>
      </c>
      <c r="AM221" s="55">
        <f t="shared" si="158"/>
        <v>621.90416948348047</v>
      </c>
      <c r="AN221" s="55">
        <f t="shared" si="158"/>
        <v>560.12592326271067</v>
      </c>
      <c r="AO221" s="55">
        <f t="shared" si="158"/>
        <v>1071.857261190914</v>
      </c>
      <c r="AP221" s="55">
        <f>STDEV(AP5:AP217)</f>
        <v>9206.6274569475408</v>
      </c>
      <c r="AQ221" s="55">
        <f>STDEV(AQ5:AQ217)</f>
        <v>22063.243168607729</v>
      </c>
      <c r="AR221" s="55">
        <f t="shared" si="158"/>
        <v>21046.003616316975</v>
      </c>
      <c r="AS221" s="55">
        <f t="shared" si="158"/>
        <v>27626.027301854658</v>
      </c>
      <c r="AT221" s="55">
        <f t="shared" si="158"/>
        <v>13552.134979399332</v>
      </c>
      <c r="AU221" s="55">
        <f t="shared" si="158"/>
        <v>1.3003212988754604</v>
      </c>
      <c r="AV221" s="48">
        <f>STDEV(AV5:AV217)</f>
        <v>29.328202113778069</v>
      </c>
      <c r="AX221" s="50">
        <f t="shared" ref="AX221:BE221" si="159">STDEV(AX5:AX217)</f>
        <v>25.360626198577911</v>
      </c>
      <c r="AY221" s="50">
        <f t="shared" si="159"/>
        <v>15.558554798990734</v>
      </c>
      <c r="AZ221" s="48">
        <f t="shared" si="159"/>
        <v>27.913949857097311</v>
      </c>
      <c r="BA221" s="49">
        <f t="shared" si="159"/>
        <v>0.25246861733450049</v>
      </c>
      <c r="BB221" s="50">
        <f t="shared" si="159"/>
        <v>12.437950450023552</v>
      </c>
      <c r="BC221" s="50">
        <f t="shared" si="159"/>
        <v>5.9615068404526079</v>
      </c>
      <c r="BD221" s="50">
        <f t="shared" si="159"/>
        <v>13.780256876931196</v>
      </c>
      <c r="BE221" s="50">
        <f t="shared" si="159"/>
        <v>15.186478174300614</v>
      </c>
      <c r="BF221" s="49">
        <f t="shared" si="158"/>
        <v>0.14151606788626248</v>
      </c>
      <c r="BG221" s="49">
        <f>STDEV(BG5:BG217)</f>
        <v>0.14151751146444602</v>
      </c>
      <c r="BH221" s="49">
        <f>STDEV(BH5:BH217)</f>
        <v>0.16206045713021372</v>
      </c>
      <c r="BI221" s="49">
        <f>STDEV(BI5:BI217)</f>
        <v>0.14739119393879413</v>
      </c>
      <c r="BJ221" s="49">
        <f t="shared" si="158"/>
        <v>0.14735160183952453</v>
      </c>
      <c r="BK221" s="49">
        <f t="shared" ref="BK221:BU221" si="160">STDEV(BK5:BK217)</f>
        <v>0.45746531564110521</v>
      </c>
      <c r="BL221" s="50">
        <f t="shared" si="160"/>
        <v>6657.9775946541859</v>
      </c>
      <c r="BM221" s="50">
        <f t="shared" si="160"/>
        <v>10243.750768620966</v>
      </c>
      <c r="BN221" s="50">
        <f>STDEV(BN5:BN217)</f>
        <v>1526.5092904242122</v>
      </c>
      <c r="BO221" s="9">
        <f t="shared" si="160"/>
        <v>0.16035651645109905</v>
      </c>
      <c r="BP221" s="9">
        <f t="shared" si="160"/>
        <v>0.13466259458562022</v>
      </c>
      <c r="BQ221" s="53">
        <f t="shared" si="160"/>
        <v>0.17842609469485582</v>
      </c>
      <c r="BR221" s="6">
        <f t="shared" si="160"/>
        <v>39.981245603407608</v>
      </c>
      <c r="BS221" s="11">
        <f t="shared" si="160"/>
        <v>48.930222426090261</v>
      </c>
      <c r="BT221" s="48">
        <f t="shared" si="160"/>
        <v>2.2379841890570153</v>
      </c>
      <c r="BU221" s="53">
        <f t="shared" si="160"/>
        <v>2.2131774245375754E-2</v>
      </c>
      <c r="BV221" s="6">
        <f t="shared" ref="BV221:CK221" si="161">STDEV(BV5:BV217)</f>
        <v>72.904013794965238</v>
      </c>
      <c r="BW221" s="6">
        <f t="shared" si="161"/>
        <v>67.623697567023427</v>
      </c>
      <c r="BX221" s="6">
        <f t="shared" si="161"/>
        <v>70.166286570385665</v>
      </c>
      <c r="BY221" s="6">
        <f t="shared" si="161"/>
        <v>70.738922520017439</v>
      </c>
      <c r="BZ221" s="6">
        <f t="shared" si="161"/>
        <v>64.564956474124813</v>
      </c>
      <c r="CA221" s="6">
        <f t="shared" si="161"/>
        <v>67.3407509459756</v>
      </c>
      <c r="CB221" s="6">
        <f t="shared" si="161"/>
        <v>64.733384101194659</v>
      </c>
      <c r="CC221" s="6">
        <f t="shared" si="161"/>
        <v>60.525734346207521</v>
      </c>
      <c r="CD221" s="6">
        <f t="shared" si="161"/>
        <v>62.629394103748986</v>
      </c>
      <c r="CE221" s="6">
        <f t="shared" si="161"/>
        <v>59.952691582309512</v>
      </c>
      <c r="CF221" s="6">
        <f t="shared" si="161"/>
        <v>54.726651123161353</v>
      </c>
      <c r="CG221" s="6">
        <f t="shared" si="161"/>
        <v>56.876252222714264</v>
      </c>
      <c r="CH221" s="6">
        <f t="shared" si="161"/>
        <v>56.751754165206336</v>
      </c>
      <c r="CI221" s="6">
        <f t="shared" si="161"/>
        <v>52.54579313376648</v>
      </c>
      <c r="CJ221" s="6">
        <f t="shared" si="161"/>
        <v>54.604849689090507</v>
      </c>
      <c r="CK221" s="53">
        <f t="shared" si="161"/>
        <v>0.13786698382846133</v>
      </c>
      <c r="CL221" s="53">
        <f>STDEV(CL5:CL217)</f>
        <v>0.10306841687049353</v>
      </c>
      <c r="CM221" s="53">
        <f>STDEV(CM5:CM217)</f>
        <v>3.303841285033355E-2</v>
      </c>
      <c r="CN221" s="53">
        <f>STDEV(CN5:CN217)</f>
        <v>7.2312059171239637E-3</v>
      </c>
      <c r="CO221" s="6">
        <f>STDEV(CO5:CO217)</f>
        <v>419.92570189884674</v>
      </c>
      <c r="CP221" s="14">
        <f t="shared" ref="CP221:CV221" si="162">STDEV(CP5:CP217)</f>
        <v>431.98168785414913</v>
      </c>
      <c r="CQ221" s="14">
        <f t="shared" si="162"/>
        <v>297.48731023086094</v>
      </c>
      <c r="CR221" s="13">
        <f t="shared" si="162"/>
        <v>43.35882287174239</v>
      </c>
      <c r="CS221" s="7">
        <f>STDEV(CS5:CS217)</f>
        <v>23.67540361389851</v>
      </c>
      <c r="CT221" s="6">
        <f>STDEV(CT5:CT217)</f>
        <v>16.604121162967768</v>
      </c>
      <c r="CU221" s="6">
        <f>STDEV(CU5:CU217)</f>
        <v>25.717472161630447</v>
      </c>
      <c r="CV221" s="9">
        <f t="shared" si="162"/>
        <v>0.16057335574640116</v>
      </c>
      <c r="CW221" s="13">
        <f t="shared" ref="CW221:DE221" si="163">STDEV(CW5:CW217)</f>
        <v>28.036781193743124</v>
      </c>
      <c r="CX221" s="13">
        <f t="shared" si="163"/>
        <v>25.422729488873916</v>
      </c>
      <c r="CY221" s="9">
        <f>STDEV(CY5:CY217)</f>
        <v>0.29013357136431644</v>
      </c>
      <c r="CZ221" s="19">
        <f t="shared" si="163"/>
        <v>11.747259225495972</v>
      </c>
      <c r="DA221" s="9">
        <f t="shared" si="163"/>
        <v>0.17666678288858598</v>
      </c>
      <c r="DB221" s="13">
        <f t="shared" si="163"/>
        <v>10.297034501982543</v>
      </c>
      <c r="DC221" s="13">
        <f t="shared" si="163"/>
        <v>15.836058197855769</v>
      </c>
      <c r="DD221" s="13">
        <f t="shared" si="163"/>
        <v>6.4449361321925949</v>
      </c>
      <c r="DE221" s="9">
        <f t="shared" si="163"/>
        <v>0.18805941047939581</v>
      </c>
      <c r="DF221" s="49"/>
      <c r="DG221" s="49"/>
      <c r="DH221" s="49"/>
      <c r="DI221" s="49"/>
      <c r="DJ221" s="49"/>
      <c r="DK221" s="49"/>
      <c r="DL221" s="49"/>
      <c r="DM221" s="49"/>
      <c r="DN221" s="49"/>
      <c r="DO221" s="49"/>
      <c r="DP221" s="49"/>
      <c r="DQ221" s="49"/>
      <c r="DR221" s="49"/>
      <c r="DS221" s="49"/>
      <c r="DT221" s="49"/>
      <c r="DU221" s="49"/>
      <c r="DV221" s="49"/>
      <c r="DW221" s="49"/>
      <c r="DX221" s="49"/>
      <c r="DY221" s="49"/>
      <c r="DZ221" s="50"/>
      <c r="EA221" s="50"/>
      <c r="EB221" s="50">
        <f t="shared" ref="EB221:EG221" si="164">STDEV(EB5:EB217)</f>
        <v>99.83179204681629</v>
      </c>
      <c r="EC221" s="55">
        <f t="shared" si="164"/>
        <v>99831792.046816334</v>
      </c>
      <c r="ED221" s="55">
        <f t="shared" si="164"/>
        <v>120705099.60242096</v>
      </c>
      <c r="EE221" s="55">
        <f t="shared" si="164"/>
        <v>61462583.238084964</v>
      </c>
      <c r="EF221" s="55">
        <f t="shared" si="164"/>
        <v>65595090.666461468</v>
      </c>
      <c r="EG221" s="55">
        <f t="shared" si="164"/>
        <v>56742573.137743011</v>
      </c>
      <c r="EH221" s="55">
        <f t="shared" ref="EH221:ER221" si="165">STDEV(EH5:EH217)</f>
        <v>3222058.5922717266</v>
      </c>
      <c r="EI221" s="55">
        <f t="shared" si="165"/>
        <v>1622934.3616942228</v>
      </c>
      <c r="EJ221" s="55">
        <f t="shared" si="165"/>
        <v>1611614.5064639144</v>
      </c>
      <c r="EK221" s="50">
        <f t="shared" si="165"/>
        <v>13.735351731854363</v>
      </c>
      <c r="EL221" s="49">
        <f t="shared" si="165"/>
        <v>7.4195269294957636E-2</v>
      </c>
      <c r="EM221" s="49">
        <f t="shared" si="165"/>
        <v>7.4195269294958135E-2</v>
      </c>
      <c r="EN221" s="48">
        <f t="shared" si="165"/>
        <v>5.8468228102903934</v>
      </c>
      <c r="EO221" s="48">
        <f t="shared" si="165"/>
        <v>8.3926389595458026</v>
      </c>
      <c r="EP221" s="55">
        <f t="shared" si="165"/>
        <v>62458554.3294295</v>
      </c>
      <c r="EQ221" s="55">
        <f t="shared" si="165"/>
        <v>66725944.049265295</v>
      </c>
      <c r="ER221" s="49">
        <f t="shared" si="165"/>
        <v>9.9251773971626614E-2</v>
      </c>
      <c r="ES221" s="50">
        <f>STDEV(ES5:ES217)</f>
        <v>38.636761090154621</v>
      </c>
      <c r="ET221" s="50">
        <f>STDEV(ET5:ET217)</f>
        <v>35.943766675378768</v>
      </c>
      <c r="EU221" s="50">
        <f>STDEV(EU5:EU217)</f>
        <v>36.582514226374123</v>
      </c>
      <c r="EZ221" s="50">
        <f t="shared" ref="EZ221:FE221" si="166">STDEV(EZ5:EZ217)</f>
        <v>9.7064802344986791</v>
      </c>
      <c r="FA221" s="50">
        <f t="shared" si="166"/>
        <v>16.229933106553954</v>
      </c>
      <c r="FB221" s="50">
        <f t="shared" si="166"/>
        <v>5.4561938083434818</v>
      </c>
      <c r="FC221" s="50">
        <f t="shared" si="166"/>
        <v>12.592469782617334</v>
      </c>
      <c r="FD221" s="50">
        <f t="shared" si="166"/>
        <v>9.0643328297366264</v>
      </c>
      <c r="FE221" s="61">
        <f t="shared" si="166"/>
        <v>0.27384421880104137</v>
      </c>
      <c r="FF221" s="50">
        <f t="shared" ref="FF221:FU221" si="167">STDEV(FF5:FF217)</f>
        <v>1.6998719121072958</v>
      </c>
      <c r="FG221" s="55">
        <f t="shared" si="167"/>
        <v>260507.29053412707</v>
      </c>
      <c r="FH221" s="50">
        <v>17110.293692473915</v>
      </c>
      <c r="FI221" s="48">
        <f t="shared" si="167"/>
        <v>4.9864018242630994</v>
      </c>
      <c r="FJ221" s="48">
        <f t="shared" si="167"/>
        <v>0.9700314377785374</v>
      </c>
      <c r="FK221" s="48">
        <f t="shared" si="167"/>
        <v>0.96292948141946122</v>
      </c>
      <c r="FL221" s="50">
        <f t="shared" si="167"/>
        <v>9.2360334763808076</v>
      </c>
      <c r="FM221" s="48">
        <f t="shared" si="167"/>
        <v>0.7556370398449519</v>
      </c>
      <c r="FN221" s="48">
        <f t="shared" si="167"/>
        <v>0.44869739634694372</v>
      </c>
      <c r="FO221" s="50">
        <f t="shared" si="167"/>
        <v>13.491657954159095</v>
      </c>
      <c r="FP221" s="50">
        <f t="shared" si="167"/>
        <v>8.4804265733392459</v>
      </c>
      <c r="FQ221" s="48">
        <f t="shared" si="167"/>
        <v>0.99791210123530727</v>
      </c>
      <c r="FR221" s="48">
        <f t="shared" si="167"/>
        <v>0.99999999999999956</v>
      </c>
      <c r="FS221" s="48">
        <f t="shared" si="167"/>
        <v>0.999999999999999</v>
      </c>
      <c r="FT221" s="48">
        <f t="shared" si="167"/>
        <v>1.0000000000000018</v>
      </c>
      <c r="FU221" s="48">
        <f t="shared" si="167"/>
        <v>0.85747975514077435</v>
      </c>
      <c r="FV221" s="50">
        <f>STDEV(FV5:FV217)</f>
        <v>2.7939938460915843</v>
      </c>
      <c r="FW221" s="50">
        <f>STDEV(FW5:FW217)</f>
        <v>1.9340106272783182</v>
      </c>
      <c r="FX221" s="50">
        <f>STDEV(FX5:FX217)</f>
        <v>6.5043154183091145</v>
      </c>
      <c r="FY221" s="50">
        <f>STDEV(FY5:FY217)</f>
        <v>7.1392164276331203</v>
      </c>
      <c r="FZ221" s="50">
        <f t="shared" ref="FZ221:GF221" si="168">STDEV(FZ5:FZ217)</f>
        <v>6.939120201613739</v>
      </c>
      <c r="GA221" s="50">
        <f t="shared" si="168"/>
        <v>7.6665492679424938</v>
      </c>
      <c r="GB221" s="50">
        <f t="shared" si="168"/>
        <v>12.393351361069602</v>
      </c>
      <c r="GC221" s="50">
        <f t="shared" si="168"/>
        <v>12.652632545599955</v>
      </c>
      <c r="GD221" s="50">
        <f t="shared" si="168"/>
        <v>12.359778576669322</v>
      </c>
      <c r="GE221" s="50">
        <f t="shared" si="168"/>
        <v>16.561814079038346</v>
      </c>
      <c r="GF221" s="50">
        <f t="shared" si="168"/>
        <v>5.304694817276566</v>
      </c>
      <c r="GG221" s="50">
        <f>STDEV(GG5:GG217)</f>
        <v>10.375542090784112</v>
      </c>
      <c r="GH221" s="50">
        <f>STDEV(GH5:GH217)</f>
        <v>33.599105313028083</v>
      </c>
      <c r="GI221" s="44">
        <f>STDEV(GI5:GI217)</f>
        <v>0.99650648324890667</v>
      </c>
    </row>
    <row r="222" spans="1:191" ht="14" customHeight="1" x14ac:dyDescent="0.15">
      <c r="S222" s="55"/>
      <c r="AX222" s="50"/>
      <c r="BH222" s="49"/>
      <c r="BP222" s="51"/>
      <c r="BQ222" s="53"/>
      <c r="BR222" s="6"/>
      <c r="BS222" s="11"/>
      <c r="BU222" s="53"/>
      <c r="BV222" s="6"/>
      <c r="BW222" s="6"/>
      <c r="BX222" s="6"/>
      <c r="BY222" s="6"/>
      <c r="BZ222" s="6"/>
      <c r="CA222" s="6"/>
      <c r="CB222" s="6"/>
      <c r="CC222" s="6"/>
      <c r="CD222" s="6"/>
      <c r="CE222" s="6"/>
      <c r="CF222" s="6"/>
      <c r="CG222" s="6"/>
      <c r="CH222" s="6"/>
      <c r="CI222" s="6"/>
      <c r="CJ222" s="6"/>
      <c r="CK222" s="53"/>
      <c r="CL222" s="6"/>
      <c r="CM222" s="6"/>
      <c r="CN222" s="53"/>
      <c r="CO222" s="6"/>
      <c r="CP222" s="35"/>
      <c r="CQ222" s="35"/>
      <c r="CR222" s="1"/>
      <c r="CS222" s="7"/>
      <c r="CT222" s="6"/>
      <c r="CU222" s="6"/>
      <c r="CY222" s="1"/>
      <c r="CZ222" s="19"/>
      <c r="DA222" s="51"/>
      <c r="GI222" s="44"/>
    </row>
    <row r="223" spans="1:191" ht="14" customHeight="1" x14ac:dyDescent="0.15">
      <c r="A223" s="16" t="s">
        <v>601</v>
      </c>
      <c r="C223" s="50">
        <v>5.3088193456614494</v>
      </c>
      <c r="D223" s="50">
        <v>5.1473684210526303</v>
      </c>
      <c r="E223" s="50">
        <v>5.1578947368421062</v>
      </c>
      <c r="F223" s="50">
        <v>5.1710526315789478</v>
      </c>
      <c r="G223" s="50">
        <v>5.1842105263157894</v>
      </c>
      <c r="H223" s="50">
        <v>-5.1502729726413934</v>
      </c>
      <c r="I223" s="50">
        <v>-5.1034031039505159</v>
      </c>
      <c r="J223" s="50">
        <v>-3.4333333333333331</v>
      </c>
      <c r="K223" s="50">
        <v>-3.4629629629629628</v>
      </c>
      <c r="L223" s="50">
        <v>-3.4722222222222223</v>
      </c>
      <c r="M223" s="50">
        <v>-3.3157894736842106</v>
      </c>
      <c r="N223" s="50">
        <v>4.6697243107769424</v>
      </c>
      <c r="O223" s="50">
        <v>6.9473684210526319</v>
      </c>
      <c r="P223" s="55">
        <v>19162.096489894444</v>
      </c>
      <c r="Q223" s="55">
        <v>19983.641455883338</v>
      </c>
      <c r="R223" s="55">
        <v>13420.664391833685</v>
      </c>
      <c r="S223" s="55">
        <v>17472.570180457893</v>
      </c>
      <c r="T223" s="55">
        <v>10970.274841533332</v>
      </c>
      <c r="U223" s="55">
        <v>17186.657536052633</v>
      </c>
      <c r="V223" s="55">
        <v>16845.682405807303</v>
      </c>
      <c r="W223" s="50">
        <v>1.8018832276412944</v>
      </c>
      <c r="X223" s="50">
        <v>0.81074938835846899</v>
      </c>
      <c r="Y223" s="50">
        <v>24.394960317460313</v>
      </c>
      <c r="Z223" s="50">
        <v>13.473026739343872</v>
      </c>
      <c r="AA223" s="50">
        <v>38.418181818181814</v>
      </c>
      <c r="AB223" s="49">
        <v>1.4674315125E-2</v>
      </c>
      <c r="AC223" s="49">
        <v>1.5174315125000001E-2</v>
      </c>
      <c r="AD223" s="48">
        <v>2.6155723976029037</v>
      </c>
      <c r="AE223" s="48">
        <v>2.6155723976029037</v>
      </c>
      <c r="AF223" s="55">
        <v>70052.492690058483</v>
      </c>
      <c r="AG223" s="55">
        <v>70052492.690058485</v>
      </c>
      <c r="AH223" s="50">
        <v>15.889479707235793</v>
      </c>
      <c r="AI223" s="55">
        <v>34436.030202616341</v>
      </c>
      <c r="AJ223" s="55">
        <v>32379.45616255781</v>
      </c>
      <c r="AK223" s="55">
        <v>43331.563536891372</v>
      </c>
      <c r="AL223" s="55">
        <v>35899.224261039402</v>
      </c>
      <c r="AM223" s="55">
        <v>12.814180962045155</v>
      </c>
      <c r="AN223" s="55">
        <v>13.20229160304986</v>
      </c>
      <c r="AO223" s="55">
        <v>17.073636366238336</v>
      </c>
      <c r="AP223" s="55">
        <v>14.69921193767154</v>
      </c>
      <c r="AQ223" s="55">
        <v>34448.844383578391</v>
      </c>
      <c r="AR223" s="55">
        <v>32392.658454160854</v>
      </c>
      <c r="AS223" s="55">
        <v>43348.637173257615</v>
      </c>
      <c r="AT223" s="55">
        <v>35913.923472977076</v>
      </c>
      <c r="AU223" s="55">
        <v>2.1578947368421053</v>
      </c>
      <c r="AV223" s="48">
        <v>53.14504323524644</v>
      </c>
      <c r="AW223" s="55">
        <v>0</v>
      </c>
      <c r="AX223" s="50">
        <v>53.14504323524644</v>
      </c>
      <c r="AY223" s="48">
        <v>7.3543119399448864</v>
      </c>
      <c r="AZ223" s="48">
        <v>60.499355175191326</v>
      </c>
      <c r="BA223" s="49">
        <v>0.41004675436667853</v>
      </c>
      <c r="BB223" s="50">
        <v>22.163566782717897</v>
      </c>
      <c r="BC223" s="50">
        <v>4.0093320654662419</v>
      </c>
      <c r="BD223" s="50">
        <v>26.17289884818414</v>
      </c>
      <c r="BE223" s="50">
        <v>28.788471245787036</v>
      </c>
      <c r="BF223" s="49">
        <v>0.25342157129411769</v>
      </c>
      <c r="BG223" s="49">
        <v>0.25353921835294119</v>
      </c>
      <c r="BH223" s="49">
        <v>0.31723750000000001</v>
      </c>
      <c r="BI223" s="49">
        <v>0.26303348593333331</v>
      </c>
      <c r="BJ223" s="49">
        <v>0.26303348593333331</v>
      </c>
      <c r="BK223" s="49">
        <v>0.52631578947368418</v>
      </c>
      <c r="BL223" s="50">
        <v>8891.4874999999993</v>
      </c>
      <c r="BM223" s="50">
        <v>14151.62</v>
      </c>
      <c r="BN223" s="55">
        <v>1476.181790546485</v>
      </c>
      <c r="BO223" s="9">
        <v>0.41358333333333325</v>
      </c>
      <c r="BP223" s="9">
        <v>0.59749999999999992</v>
      </c>
      <c r="BQ223" s="53">
        <v>0.61250117964705886</v>
      </c>
      <c r="BR223" s="48">
        <f>AVERAGE(BR5:BR23)</f>
        <v>59.083333333333336</v>
      </c>
      <c r="BS223" s="11">
        <v>71.125</v>
      </c>
      <c r="BT223" s="48">
        <v>46.808337093459784</v>
      </c>
      <c r="BU223" s="53">
        <v>1.0502631578947372</v>
      </c>
      <c r="BV223" s="55">
        <v>53.05263157894737</v>
      </c>
      <c r="BW223" s="55">
        <v>45.368421052631582</v>
      </c>
      <c r="BX223" s="55">
        <v>49.263157894736842</v>
      </c>
      <c r="BY223" s="55">
        <v>42.89473684210526</v>
      </c>
      <c r="BZ223" s="55">
        <v>36.89473684210526</v>
      </c>
      <c r="CA223" s="55">
        <v>39.89473684210526</v>
      </c>
      <c r="CB223" s="55">
        <v>34.368421052631582</v>
      </c>
      <c r="CC223" s="55">
        <v>29.210526315789473</v>
      </c>
      <c r="CD223" s="55">
        <v>31.894736842105264</v>
      </c>
      <c r="CE223" s="55">
        <v>27.736842105263158</v>
      </c>
      <c r="CF223" s="55">
        <v>23.736842105263158</v>
      </c>
      <c r="CG223" s="55">
        <v>25.684210526315791</v>
      </c>
      <c r="CH223" s="55">
        <v>24.473684210526315</v>
      </c>
      <c r="CI223" s="55">
        <v>21.05263157894737</v>
      </c>
      <c r="CJ223" s="55">
        <v>22.736842105263158</v>
      </c>
      <c r="CK223" s="49">
        <f>AVERAGE(CK5:CK23)</f>
        <v>0.88017232550862456</v>
      </c>
      <c r="CL223" s="49">
        <f>AVERAGE(CL5:CL23)</f>
        <v>0.94514752616288977</v>
      </c>
      <c r="CM223" s="49">
        <v>1.0530880597384449</v>
      </c>
      <c r="CN223" s="49"/>
      <c r="CO223" s="6">
        <v>114.42105263157895</v>
      </c>
      <c r="CP223" s="14">
        <v>120.55555555555556</v>
      </c>
      <c r="CQ223" s="14">
        <v>55.277777777777779</v>
      </c>
      <c r="CR223" s="13">
        <v>27.005555555555556</v>
      </c>
      <c r="CS223" s="7">
        <v>55.32500000000001</v>
      </c>
      <c r="CT223" s="6">
        <v>85.583333333333329</v>
      </c>
      <c r="CU223" s="6">
        <v>89.722222222222229</v>
      </c>
      <c r="CV223" s="9">
        <v>0.83962967261373889</v>
      </c>
      <c r="CW223" s="13">
        <v>43.779411764705891</v>
      </c>
      <c r="CX223" s="13">
        <v>52.553529411764707</v>
      </c>
      <c r="CY223" s="9">
        <v>0.82297008560026808</v>
      </c>
      <c r="CZ223" s="19">
        <v>7.3684210526315788</v>
      </c>
      <c r="DA223" s="9">
        <v>0.11026809421316311</v>
      </c>
      <c r="DB223" s="13">
        <v>8.9605263157894726</v>
      </c>
      <c r="DC223" s="13">
        <v>30.966718947368417</v>
      </c>
      <c r="DD223" s="13">
        <v>79.729200526315807</v>
      </c>
      <c r="DE223" s="9">
        <v>0.38772895369071175</v>
      </c>
      <c r="DF223" s="48">
        <v>1</v>
      </c>
      <c r="DG223" s="48">
        <v>0</v>
      </c>
      <c r="DH223" s="48">
        <v>0</v>
      </c>
      <c r="DI223" s="48">
        <v>0</v>
      </c>
      <c r="DJ223" s="48">
        <v>0</v>
      </c>
      <c r="DK223" s="48">
        <v>0</v>
      </c>
      <c r="DL223" s="48">
        <v>0</v>
      </c>
      <c r="DM223" s="48">
        <v>0</v>
      </c>
      <c r="DN223" s="48">
        <v>0</v>
      </c>
      <c r="DO223" s="48">
        <v>0</v>
      </c>
      <c r="DP223" s="48">
        <v>0</v>
      </c>
      <c r="DQ223" s="48">
        <v>0</v>
      </c>
      <c r="DR223" s="48">
        <v>0</v>
      </c>
      <c r="DS223" s="48">
        <v>0</v>
      </c>
      <c r="DT223" s="48">
        <v>0</v>
      </c>
      <c r="DU223" s="48">
        <v>0</v>
      </c>
      <c r="DV223" s="48">
        <v>0</v>
      </c>
      <c r="DW223" s="48">
        <v>0.42105263157894735</v>
      </c>
      <c r="DX223" s="48">
        <v>0.84210526315789469</v>
      </c>
      <c r="DY223" s="48">
        <v>0.36842105263157893</v>
      </c>
      <c r="DZ223" s="50"/>
      <c r="EA223" s="50"/>
      <c r="EB223" s="50">
        <v>16.170577289117777</v>
      </c>
      <c r="EC223" s="55">
        <v>16170577.289117772</v>
      </c>
      <c r="ED223" s="55">
        <v>21880589.207684208</v>
      </c>
      <c r="EE223" s="55">
        <v>10718675.847184414</v>
      </c>
      <c r="EF223" s="55">
        <v>11161913.360499796</v>
      </c>
      <c r="EG223" s="55">
        <v>5645304.0360201588</v>
      </c>
      <c r="EH223" s="55">
        <v>1313305.2631578948</v>
      </c>
      <c r="EI223" s="55">
        <v>501455.97894736839</v>
      </c>
      <c r="EJ223" s="55">
        <v>811849.28421052638</v>
      </c>
      <c r="EK223" s="59">
        <v>22.957894736842103</v>
      </c>
      <c r="EL223" s="60">
        <v>0.39852631578947362</v>
      </c>
      <c r="EM223" s="56">
        <v>0.60147368421052638</v>
      </c>
      <c r="EN223" s="30">
        <v>7.8443894736842097</v>
      </c>
      <c r="EO223" s="30">
        <v>15.113505263157895</v>
      </c>
      <c r="EP223" s="57">
        <v>10217219.868237047</v>
      </c>
      <c r="EQ223" s="57">
        <v>10350064.076289268</v>
      </c>
      <c r="ER223" s="56">
        <v>0.99798280475074674</v>
      </c>
      <c r="ES223" s="31">
        <v>4.5631578947368414</v>
      </c>
      <c r="ET223" s="31">
        <v>86.836842105263159</v>
      </c>
      <c r="EU223" s="31">
        <v>87.589473684210517</v>
      </c>
      <c r="EV223" s="48">
        <v>0.94736842105263153</v>
      </c>
      <c r="EW223" s="48">
        <v>0.68421052631578949</v>
      </c>
      <c r="EX223" s="48">
        <v>0.94736842105263153</v>
      </c>
      <c r="EY223" s="48">
        <v>0.84210526315789469</v>
      </c>
      <c r="EZ223" s="31">
        <v>0</v>
      </c>
      <c r="FA223" s="31">
        <v>0</v>
      </c>
      <c r="FB223" s="31">
        <v>4.0315789473684216</v>
      </c>
      <c r="FC223" s="31">
        <v>1.1842105263157894</v>
      </c>
      <c r="FD223" s="31">
        <v>0</v>
      </c>
      <c r="FE223" s="61">
        <v>0.3426315789473684</v>
      </c>
      <c r="FF223" s="50">
        <v>2.1052631578947367</v>
      </c>
      <c r="FG223" s="55">
        <v>100134.21052631579</v>
      </c>
      <c r="FH223" s="50">
        <v>9388.0435981497885</v>
      </c>
      <c r="FI223" s="48">
        <v>4.2438297080838083</v>
      </c>
      <c r="FJ223" s="48">
        <v>-0.49350602255298925</v>
      </c>
      <c r="FK223" s="48">
        <v>-0.49030794466826172</v>
      </c>
      <c r="FL223" s="50">
        <v>11.631578947368421</v>
      </c>
      <c r="FM223" s="48">
        <v>1.4078976775998937</v>
      </c>
      <c r="FN223" s="48">
        <v>0.66455518276847914</v>
      </c>
      <c r="FO223" s="50">
        <v>15.421052631578947</v>
      </c>
      <c r="FP223" s="50">
        <v>8.9526315789473685</v>
      </c>
      <c r="FQ223" s="48">
        <v>-0.51019841641921349</v>
      </c>
      <c r="FR223" s="48">
        <v>-0.52754507984960763</v>
      </c>
      <c r="FS223" s="48">
        <v>-0.40782780793518131</v>
      </c>
      <c r="FT223" s="48">
        <v>-0.40928854322189845</v>
      </c>
      <c r="FU223" s="48">
        <v>-0.46903355841883243</v>
      </c>
      <c r="FV223" s="50">
        <v>5.9295988802275197</v>
      </c>
      <c r="FW223" s="48">
        <v>4.4831221687077552</v>
      </c>
      <c r="FX223" s="50">
        <v>18.681818362464561</v>
      </c>
      <c r="FY223" s="50">
        <v>16.484365378537852</v>
      </c>
      <c r="FZ223" s="50">
        <v>15.369512990595853</v>
      </c>
      <c r="GA223" s="50">
        <v>0.62049507857406017</v>
      </c>
      <c r="GB223" s="50">
        <v>6.9642126064902845</v>
      </c>
      <c r="GC223" s="50">
        <v>22.308712142097473</v>
      </c>
      <c r="GD223" s="50">
        <v>20.174625894355128</v>
      </c>
      <c r="GE223" s="50">
        <v>40.931129977389688</v>
      </c>
      <c r="GF223" s="50">
        <v>8.314967054065761</v>
      </c>
      <c r="GG223" s="31">
        <v>72.696236200000001</v>
      </c>
      <c r="GH223" s="31">
        <v>21.857894736842102</v>
      </c>
      <c r="GI223" s="44">
        <v>-9.7081108598477933E-2</v>
      </c>
    </row>
    <row r="224" spans="1:191" ht="14" customHeight="1" x14ac:dyDescent="0.15">
      <c r="A224" s="16" t="s">
        <v>735</v>
      </c>
      <c r="C224" s="50">
        <v>3.4155405405405403</v>
      </c>
      <c r="D224" s="50">
        <v>2.8050000000000002</v>
      </c>
      <c r="E224" s="50">
        <v>2.8083333333333336</v>
      </c>
      <c r="F224" s="50">
        <v>2.8374999999999999</v>
      </c>
      <c r="G224" s="50">
        <v>2.9</v>
      </c>
      <c r="H224" s="50">
        <v>2.9562499999999998</v>
      </c>
      <c r="I224" s="50">
        <v>3.2210526315789472</v>
      </c>
      <c r="J224" s="50">
        <v>7.01</v>
      </c>
      <c r="K224" s="50">
        <v>6.9666666666666668</v>
      </c>
      <c r="L224" s="50">
        <v>6.9</v>
      </c>
      <c r="M224" s="50">
        <v>6.7</v>
      </c>
      <c r="N224" s="50">
        <v>2.6000892857142857</v>
      </c>
      <c r="O224" s="50">
        <v>25.4</v>
      </c>
      <c r="P224" s="55">
        <v>4999.0376185549994</v>
      </c>
      <c r="Q224" s="55">
        <v>5242.734399385</v>
      </c>
      <c r="R224" s="55">
        <v>5961.4809402950004</v>
      </c>
      <c r="S224" s="55">
        <v>7639.4386238099996</v>
      </c>
      <c r="T224" s="55">
        <v>5486.1592783888882</v>
      </c>
      <c r="U224" s="55">
        <v>6966.3838327894737</v>
      </c>
      <c r="V224" s="55">
        <v>6381.1203422088156</v>
      </c>
      <c r="W224" s="50">
        <v>1.8684310582029668</v>
      </c>
      <c r="X224" s="50">
        <v>1.2209582296543253</v>
      </c>
      <c r="Y224" s="50">
        <v>21.837355889724307</v>
      </c>
      <c r="Z224" s="50">
        <v>15.126160442800312</v>
      </c>
      <c r="AA224" s="50">
        <v>52.189473684210519</v>
      </c>
      <c r="AB224" s="49">
        <v>1.243904611111111E-2</v>
      </c>
      <c r="AC224" s="49">
        <v>1.3105712777777778E-2</v>
      </c>
      <c r="AD224" s="48">
        <v>2.3865627447207212</v>
      </c>
      <c r="AE224" s="48">
        <v>2.6379564702486489</v>
      </c>
      <c r="AF224" s="55">
        <v>31160.438888888886</v>
      </c>
      <c r="AG224" s="55">
        <v>31160438.888888888</v>
      </c>
      <c r="AH224" s="50">
        <v>1.1180081325089379</v>
      </c>
      <c r="AI224" s="55">
        <v>1923.2329104539717</v>
      </c>
      <c r="AJ224" s="55">
        <v>1777.2334331515615</v>
      </c>
      <c r="AK224" s="55">
        <v>2348.6457102479699</v>
      </c>
      <c r="AL224" s="55">
        <v>2016.3706846178345</v>
      </c>
      <c r="AM224" s="55">
        <v>325.72318133867441</v>
      </c>
      <c r="AN224" s="55">
        <v>309.94351021912286</v>
      </c>
      <c r="AO224" s="55">
        <v>663.19327553128198</v>
      </c>
      <c r="AP224" s="55">
        <v>432.9533223630263</v>
      </c>
      <c r="AQ224" s="55">
        <v>2248.956091792646</v>
      </c>
      <c r="AR224" s="55">
        <v>2087.1769433706845</v>
      </c>
      <c r="AS224" s="55">
        <v>3011.8389857792517</v>
      </c>
      <c r="AT224" s="55">
        <v>2449.3240069808608</v>
      </c>
      <c r="AU224" s="55">
        <v>2.7</v>
      </c>
      <c r="AV224" s="48">
        <v>12.7580474976929</v>
      </c>
      <c r="AW224" s="55">
        <v>0</v>
      </c>
      <c r="AX224" s="50">
        <v>12.7580474976929</v>
      </c>
      <c r="AY224" s="48">
        <v>10.408739494606841</v>
      </c>
      <c r="AZ224" s="48">
        <v>23.166786992299741</v>
      </c>
      <c r="BA224" s="49">
        <v>0.26528142995482873</v>
      </c>
      <c r="BB224" s="50">
        <v>3.3789763131427208</v>
      </c>
      <c r="BC224" s="50">
        <v>2.4983170987231254</v>
      </c>
      <c r="BD224" s="50">
        <v>5.8772934118658471</v>
      </c>
      <c r="BE224" s="50">
        <v>8.0251998821144959</v>
      </c>
      <c r="BF224" s="49">
        <v>5.1515124333333336E-2</v>
      </c>
      <c r="BG224" s="49">
        <v>5.1681791000000005E-2</v>
      </c>
      <c r="BH224" s="49">
        <v>0.12862105263157894</v>
      </c>
      <c r="BI224" s="49">
        <v>6.3954170500000004E-2</v>
      </c>
      <c r="BJ224" s="49">
        <v>6.4009726055555549E-2</v>
      </c>
      <c r="BK224" s="49">
        <v>0.7</v>
      </c>
      <c r="BL224" s="50">
        <v>275.13684210526321</v>
      </c>
      <c r="BM224" s="50">
        <v>419.93684210526317</v>
      </c>
      <c r="BN224" s="55">
        <v>47.811020827012577</v>
      </c>
      <c r="BO224" s="9">
        <v>0.58144444444444432</v>
      </c>
      <c r="BP224" s="9">
        <v>0.59839999999999982</v>
      </c>
      <c r="BQ224" s="53">
        <v>0.61303084490000004</v>
      </c>
      <c r="BR224" s="48">
        <f>AVERAGE(BR24:BR43)</f>
        <v>86.727272727272734</v>
      </c>
      <c r="BS224" s="11">
        <v>80.684210526315795</v>
      </c>
      <c r="BT224" s="48">
        <v>50.077501886628369</v>
      </c>
      <c r="BU224" s="53">
        <v>1.0493500000000004</v>
      </c>
      <c r="BV224" s="55">
        <v>58.05</v>
      </c>
      <c r="BW224" s="55">
        <v>50</v>
      </c>
      <c r="BX224" s="55">
        <v>54</v>
      </c>
      <c r="BY224" s="55">
        <v>47.85</v>
      </c>
      <c r="BZ224" s="55">
        <v>41.15</v>
      </c>
      <c r="CA224" s="55">
        <v>44.65</v>
      </c>
      <c r="CB224" s="55">
        <v>38.1</v>
      </c>
      <c r="CC224" s="55">
        <v>32.950000000000003</v>
      </c>
      <c r="CD224" s="55">
        <v>35.4</v>
      </c>
      <c r="CE224" s="55">
        <v>30.55</v>
      </c>
      <c r="CF224" s="55">
        <v>26.25</v>
      </c>
      <c r="CG224" s="55">
        <v>28.5</v>
      </c>
      <c r="CH224" s="55">
        <v>27.1</v>
      </c>
      <c r="CI224" s="55">
        <v>23.2</v>
      </c>
      <c r="CJ224" s="55">
        <v>25.15</v>
      </c>
      <c r="CK224" s="49">
        <f>AVERAGE(CK24:CK43)</f>
        <v>0.89843462250483763</v>
      </c>
      <c r="CL224" s="49">
        <f>AVERAGE(CL24:CL43)</f>
        <v>0.9679680598595094</v>
      </c>
      <c r="CM224" s="49">
        <v>1.0852268488687244</v>
      </c>
      <c r="CN224" s="49"/>
      <c r="CO224" s="6">
        <v>164.75</v>
      </c>
      <c r="CP224" s="14">
        <v>164.75</v>
      </c>
      <c r="CQ224" s="14">
        <v>96.5</v>
      </c>
      <c r="CR224" s="13">
        <v>75.789999999999992</v>
      </c>
      <c r="CS224" s="7">
        <v>66.90625</v>
      </c>
      <c r="CT224" s="6">
        <v>92.111111111111114</v>
      </c>
      <c r="CU224" s="6">
        <v>83.5</v>
      </c>
      <c r="CV224" s="9">
        <v>0.97094518705522581</v>
      </c>
      <c r="CW224" s="13">
        <v>48.25</v>
      </c>
      <c r="CX224" s="13">
        <v>51.521500000000003</v>
      </c>
      <c r="CY224" s="9">
        <v>0.93524999999999991</v>
      </c>
      <c r="CZ224" s="19">
        <v>23.473684210526315</v>
      </c>
      <c r="DA224" s="9">
        <v>0.27714999999999995</v>
      </c>
      <c r="DB224" s="13">
        <v>19.828500000000002</v>
      </c>
      <c r="DC224" s="13">
        <v>53.195957</v>
      </c>
      <c r="DD224" s="13">
        <v>82.874188499999988</v>
      </c>
      <c r="DE224" s="9">
        <v>0.64237661645591371</v>
      </c>
      <c r="DF224" s="48">
        <v>0</v>
      </c>
      <c r="DG224" s="48">
        <v>1</v>
      </c>
      <c r="DH224" s="48">
        <v>0</v>
      </c>
      <c r="DI224" s="48">
        <v>0</v>
      </c>
      <c r="DJ224" s="48">
        <v>0</v>
      </c>
      <c r="DK224" s="48">
        <v>0</v>
      </c>
      <c r="DL224" s="48">
        <v>0</v>
      </c>
      <c r="DM224" s="48">
        <v>0</v>
      </c>
      <c r="DN224" s="48">
        <v>0</v>
      </c>
      <c r="DO224" s="48">
        <v>0</v>
      </c>
      <c r="DP224" s="48">
        <v>0</v>
      </c>
      <c r="DQ224" s="48">
        <v>0</v>
      </c>
      <c r="DR224" s="48">
        <v>0</v>
      </c>
      <c r="DS224" s="48">
        <v>0</v>
      </c>
      <c r="DT224" s="48">
        <v>0.05</v>
      </c>
      <c r="DU224" s="48">
        <v>0</v>
      </c>
      <c r="DV224" s="48">
        <v>0</v>
      </c>
      <c r="DW224" s="48">
        <v>0.05</v>
      </c>
      <c r="DX224" s="48">
        <v>0</v>
      </c>
      <c r="DY224" s="48">
        <v>0</v>
      </c>
      <c r="DZ224" s="50"/>
      <c r="EA224" s="50"/>
      <c r="EB224" s="50">
        <v>21.469567400182434</v>
      </c>
      <c r="EC224" s="55">
        <v>21469567.400182437</v>
      </c>
      <c r="ED224" s="55">
        <v>27096115.880000003</v>
      </c>
      <c r="EE224" s="55">
        <v>13693527.68398335</v>
      </c>
      <c r="EF224" s="55">
        <v>13402588.196016651</v>
      </c>
      <c r="EG224" s="55">
        <v>9506236.39277138</v>
      </c>
      <c r="EH224" s="55">
        <v>290165</v>
      </c>
      <c r="EI224" s="55">
        <v>144108.23500000002</v>
      </c>
      <c r="EJ224" s="55">
        <v>146056.76499999998</v>
      </c>
      <c r="EK224" s="59">
        <v>1.89</v>
      </c>
      <c r="EL224" s="60">
        <v>0.48415000000000008</v>
      </c>
      <c r="EM224" s="56">
        <v>0.51585000000000014</v>
      </c>
      <c r="EN224" s="30">
        <v>0.93082500000000012</v>
      </c>
      <c r="EO224" s="30">
        <v>0.95917499999999989</v>
      </c>
      <c r="EP224" s="57">
        <v>13549419.448983347</v>
      </c>
      <c r="EQ224" s="57">
        <v>13256531.431016654</v>
      </c>
      <c r="ER224" s="56">
        <v>1.0160247519666477</v>
      </c>
      <c r="ES224" s="31">
        <v>88.935000000000002</v>
      </c>
      <c r="ET224" s="31">
        <v>0</v>
      </c>
      <c r="EU224" s="31">
        <v>0.2624999999999999</v>
      </c>
      <c r="EV224" s="48">
        <v>0</v>
      </c>
      <c r="EW224" s="48">
        <v>0</v>
      </c>
      <c r="EX224" s="48">
        <v>0</v>
      </c>
      <c r="EY224" s="48">
        <v>0</v>
      </c>
      <c r="EZ224" s="31">
        <v>0</v>
      </c>
      <c r="FA224" s="31">
        <v>0</v>
      </c>
      <c r="FB224" s="31">
        <v>0.11499999999999999</v>
      </c>
      <c r="FC224" s="31">
        <v>3.8699999999999997</v>
      </c>
      <c r="FD224" s="31">
        <v>2.83</v>
      </c>
      <c r="FE224" s="61">
        <v>0.43384999999999996</v>
      </c>
      <c r="FF224" s="50">
        <v>1</v>
      </c>
      <c r="FG224" s="55">
        <v>15835</v>
      </c>
      <c r="FH224" s="50">
        <v>1945.0361797653852</v>
      </c>
      <c r="FI224" s="48">
        <v>2.9968488015504677</v>
      </c>
      <c r="FJ224" s="48">
        <v>-0.35801810492702513</v>
      </c>
      <c r="FK224" s="48">
        <v>-0.36679067154912232</v>
      </c>
      <c r="FL224" s="50">
        <v>7.2150000000000007</v>
      </c>
      <c r="FM224" s="48">
        <v>1.1094773751023752</v>
      </c>
      <c r="FN224" s="48">
        <v>0.4548141891891892</v>
      </c>
      <c r="FO224" s="50">
        <v>9.8150000000000013</v>
      </c>
      <c r="FP224" s="50">
        <v>5.9999999999999982</v>
      </c>
      <c r="FQ224" s="48">
        <v>-0.2601221188240791</v>
      </c>
      <c r="FR224" s="48">
        <v>-4.9355069098468152E-2</v>
      </c>
      <c r="FS224" s="48">
        <v>7.6921119017102132E-3</v>
      </c>
      <c r="FT224" s="48">
        <v>-6.1118371189533137E-2</v>
      </c>
      <c r="FU224" s="48">
        <v>-0.14593882375189846</v>
      </c>
      <c r="FV224" s="50">
        <v>1.654591570471974</v>
      </c>
      <c r="FW224" s="48">
        <v>1.1782221751973687</v>
      </c>
      <c r="FX224" s="50">
        <v>12.660751073719871</v>
      </c>
      <c r="FY224" s="50">
        <v>13.638164331932774</v>
      </c>
      <c r="FZ224" s="50">
        <v>14.282564646165781</v>
      </c>
      <c r="GA224" s="50">
        <v>2.1422624673341208</v>
      </c>
      <c r="GB224" s="50">
        <v>7.9138295231140194</v>
      </c>
      <c r="GC224" s="50">
        <v>36.506595335211721</v>
      </c>
      <c r="GD224" s="50">
        <v>21.8998428492785</v>
      </c>
      <c r="GE224" s="50">
        <v>58.406438184490213</v>
      </c>
      <c r="GF224" s="50">
        <v>8.4271815743255658</v>
      </c>
      <c r="GG224" s="31">
        <v>72.563761096500002</v>
      </c>
      <c r="GH224" s="31">
        <v>23.64</v>
      </c>
      <c r="GI224" s="44">
        <v>-0.33342487998208548</v>
      </c>
    </row>
    <row r="225" spans="1:191" ht="14" customHeight="1" x14ac:dyDescent="0.15">
      <c r="A225" s="16" t="s">
        <v>922</v>
      </c>
      <c r="C225" s="50">
        <v>5.3918918918918921</v>
      </c>
      <c r="D225" s="50">
        <v>5.5</v>
      </c>
      <c r="E225" s="50">
        <v>5.5</v>
      </c>
      <c r="F225" s="50">
        <v>5.5</v>
      </c>
      <c r="G225" s="50">
        <v>5.5</v>
      </c>
      <c r="H225" s="50">
        <v>-7</v>
      </c>
      <c r="I225" s="50">
        <v>-7</v>
      </c>
      <c r="J225" s="50">
        <v>-6.1</v>
      </c>
      <c r="K225" s="50">
        <v>-6.1666666666666661</v>
      </c>
      <c r="L225" s="50">
        <v>-6.25</v>
      </c>
      <c r="M225" s="50">
        <v>-6</v>
      </c>
      <c r="N225" s="50">
        <v>5.18</v>
      </c>
      <c r="O225" s="50">
        <v>0</v>
      </c>
      <c r="P225" s="55">
        <v>9198.950688500001</v>
      </c>
      <c r="Q225" s="55">
        <v>9792.1005226500001</v>
      </c>
      <c r="R225" s="55">
        <v>6267.8597452000004</v>
      </c>
      <c r="S225" s="55">
        <v>9288.2982628999998</v>
      </c>
      <c r="T225" s="55">
        <v>6215.4344920000003</v>
      </c>
      <c r="U225" s="55">
        <v>9526.7067060000008</v>
      </c>
      <c r="V225" s="55">
        <v>7769.2717479052617</v>
      </c>
      <c r="W225" s="50">
        <v>1.8444373669190726</v>
      </c>
      <c r="X225" s="50">
        <v>0.98468727270598455</v>
      </c>
      <c r="Y225" s="50">
        <v>22.462500000000002</v>
      </c>
      <c r="Z225" s="50">
        <v>12.463642321692307</v>
      </c>
      <c r="AA225" s="50">
        <v>38.299999999999997</v>
      </c>
      <c r="AB225" s="49">
        <v>4.6027769999999997E-3</v>
      </c>
      <c r="AC225" s="49">
        <v>5.1027770000000002E-3</v>
      </c>
      <c r="AD225" s="48">
        <v>1.82777430816</v>
      </c>
      <c r="AE225" s="48">
        <v>1.82777430816</v>
      </c>
      <c r="AF225" s="55">
        <v>37014.527777777781</v>
      </c>
      <c r="AG225" s="55">
        <v>37014527.777777784</v>
      </c>
      <c r="AH225" s="50">
        <v>4.0559875845358651</v>
      </c>
      <c r="AI225" s="55">
        <v>5552.1312829469989</v>
      </c>
      <c r="AJ225" s="55">
        <v>5531.443805321027</v>
      </c>
      <c r="AK225" s="55">
        <v>8966.8858464001605</v>
      </c>
      <c r="AL225" s="55">
        <v>6235.7794670381609</v>
      </c>
      <c r="AM225" s="55">
        <v>0</v>
      </c>
      <c r="AN225" s="55">
        <v>0</v>
      </c>
      <c r="AO225" s="55">
        <v>0</v>
      </c>
      <c r="AP225" s="55">
        <v>3.1674952109407499</v>
      </c>
      <c r="AQ225" s="55">
        <v>5564.5496780169506</v>
      </c>
      <c r="AR225" s="55">
        <v>5537.9417351933225</v>
      </c>
      <c r="AS225" s="55">
        <v>8975.1006829414146</v>
      </c>
      <c r="AT225" s="55">
        <v>6242.7534550210021</v>
      </c>
      <c r="AU225" s="55">
        <v>3</v>
      </c>
      <c r="AV225" s="48">
        <v>62.004709174230769</v>
      </c>
      <c r="AW225" s="55">
        <v>0</v>
      </c>
      <c r="AX225" s="50">
        <v>62.004709174230769</v>
      </c>
      <c r="AY225" s="48">
        <v>1.4489240054000001</v>
      </c>
      <c r="AZ225" s="48">
        <v>73.934238977212118</v>
      </c>
      <c r="BA225" s="49">
        <v>0.38562010865263158</v>
      </c>
      <c r="BB225" s="50">
        <v>19.573470816469417</v>
      </c>
      <c r="BC225" s="50">
        <v>0.48604956072765332</v>
      </c>
      <c r="BD225" s="50">
        <v>19.751867472714764</v>
      </c>
      <c r="BE225" s="50">
        <v>26.45953064493942</v>
      </c>
      <c r="BF225" s="49">
        <v>0.24481201399999999</v>
      </c>
      <c r="BG225" s="49">
        <v>0.24481201399999999</v>
      </c>
      <c r="BH225" s="49">
        <v>0.15594999999999998</v>
      </c>
      <c r="BI225" s="49">
        <v>0.28679023199999998</v>
      </c>
      <c r="BJ225" s="49">
        <v>0.28679023199999998</v>
      </c>
      <c r="BK225" s="49">
        <v>1</v>
      </c>
      <c r="BL225" s="50">
        <v>623.29999999999995</v>
      </c>
      <c r="BM225" s="50">
        <v>643.69999999999993</v>
      </c>
      <c r="BN225" s="55">
        <v>80.559868554864408</v>
      </c>
      <c r="BO225" s="9">
        <v>0.35499999999999998</v>
      </c>
      <c r="BP225" s="9">
        <v>0.60399999999999998</v>
      </c>
      <c r="BQ225" s="53">
        <v>0.62149908399999998</v>
      </c>
      <c r="BR225" s="48">
        <f>MEDIAN(BR5:BR23)</f>
        <v>60.5</v>
      </c>
      <c r="BS225" s="11">
        <v>75.5</v>
      </c>
      <c r="BT225" s="48">
        <v>49.361418929729965</v>
      </c>
      <c r="BU225" s="53">
        <v>1.05</v>
      </c>
      <c r="BV225" s="16">
        <v>45</v>
      </c>
      <c r="BW225" s="16">
        <v>38</v>
      </c>
      <c r="BX225" s="16">
        <v>40</v>
      </c>
      <c r="BY225" s="16">
        <v>34</v>
      </c>
      <c r="BZ225" s="16">
        <v>31</v>
      </c>
      <c r="CA225" s="16">
        <v>35</v>
      </c>
      <c r="CB225" s="16">
        <v>27</v>
      </c>
      <c r="CC225" s="16">
        <v>24</v>
      </c>
      <c r="CD225" s="16">
        <v>24</v>
      </c>
      <c r="CE225" s="16">
        <v>22</v>
      </c>
      <c r="CF225" s="16">
        <v>20</v>
      </c>
      <c r="CG225" s="16">
        <v>22</v>
      </c>
      <c r="CH225" s="16">
        <v>20</v>
      </c>
      <c r="CI225" s="16">
        <v>18</v>
      </c>
      <c r="CJ225" s="16">
        <v>20</v>
      </c>
      <c r="CK225" s="49">
        <f>MEDIAN(CK5:CK23)</f>
        <v>0.82843137254901955</v>
      </c>
      <c r="CL225" s="49">
        <f>MEDIAN(CL5:CL23)</f>
        <v>0.93931434345053666</v>
      </c>
      <c r="CM225" s="49">
        <v>1.0510553358113999</v>
      </c>
      <c r="CN225" s="49"/>
      <c r="CO225" s="6">
        <v>97</v>
      </c>
      <c r="CP225" s="14">
        <v>98.5</v>
      </c>
      <c r="CQ225" s="14">
        <v>38</v>
      </c>
      <c r="CR225" s="13">
        <v>17.5</v>
      </c>
      <c r="CS225" s="7">
        <v>59.25</v>
      </c>
      <c r="CT225" s="6">
        <v>90.5</v>
      </c>
      <c r="CU225" s="6">
        <v>96.5</v>
      </c>
      <c r="CV225" s="9">
        <v>0.85377674844537488</v>
      </c>
      <c r="CW225" s="13">
        <v>43.4</v>
      </c>
      <c r="CX225" s="13">
        <v>49.32</v>
      </c>
      <c r="CY225" s="9">
        <v>0.78100000000000003</v>
      </c>
      <c r="CZ225" s="19">
        <v>7</v>
      </c>
      <c r="DA225" s="9">
        <v>8.3000000000000004E-2</v>
      </c>
      <c r="DB225" s="13">
        <v>7.69</v>
      </c>
      <c r="DC225" s="13">
        <v>26.913540000000001</v>
      </c>
      <c r="DD225" s="13">
        <v>79.108530000000002</v>
      </c>
      <c r="DE225" s="9">
        <v>0.34324595477888564</v>
      </c>
      <c r="DF225" s="48">
        <v>1</v>
      </c>
      <c r="DG225" s="48">
        <v>0</v>
      </c>
      <c r="DH225" s="48">
        <v>0</v>
      </c>
      <c r="DI225" s="48">
        <v>0</v>
      </c>
      <c r="DJ225" s="48">
        <v>0</v>
      </c>
      <c r="DK225" s="48">
        <v>0</v>
      </c>
      <c r="DL225" s="48">
        <v>0</v>
      </c>
      <c r="DM225" s="48">
        <v>0</v>
      </c>
      <c r="DN225" s="48">
        <v>0</v>
      </c>
      <c r="DO225" s="48">
        <v>0</v>
      </c>
      <c r="DP225" s="48">
        <v>0</v>
      </c>
      <c r="DQ225" s="48">
        <v>0</v>
      </c>
      <c r="DR225" s="48">
        <v>0</v>
      </c>
      <c r="DS225" s="48">
        <v>0</v>
      </c>
      <c r="DT225" s="48">
        <v>0</v>
      </c>
      <c r="DU225" s="48">
        <v>0</v>
      </c>
      <c r="DV225" s="48">
        <v>0</v>
      </c>
      <c r="DW225" s="48">
        <v>0</v>
      </c>
      <c r="DX225" s="48">
        <v>1</v>
      </c>
      <c r="DY225" s="48">
        <v>0</v>
      </c>
      <c r="DZ225" s="50"/>
      <c r="EA225" s="50"/>
      <c r="EB225" s="50">
        <v>7.9876465982702713</v>
      </c>
      <c r="EC225" s="55">
        <v>7987646.598270271</v>
      </c>
      <c r="ED225" s="55">
        <v>10029000</v>
      </c>
      <c r="EE225" s="55">
        <v>4980027.4125725999</v>
      </c>
      <c r="EF225" s="55">
        <v>5048972.5874274001</v>
      </c>
      <c r="EG225" s="55">
        <v>2773773.7770689656</v>
      </c>
      <c r="EH225" s="55">
        <v>712900</v>
      </c>
      <c r="EI225" s="55">
        <v>219212.5</v>
      </c>
      <c r="EJ225" s="55">
        <v>527709.6</v>
      </c>
      <c r="EK225" s="59">
        <v>10.4</v>
      </c>
      <c r="EL225" s="60">
        <v>0.39700000000000002</v>
      </c>
      <c r="EM225" s="56">
        <v>0.60299999999999998</v>
      </c>
      <c r="EN225" s="30">
        <v>3.6919999999999997</v>
      </c>
      <c r="EO225" s="30">
        <v>6.7080000000000002</v>
      </c>
      <c r="EP225" s="57">
        <v>4962751.9125725999</v>
      </c>
      <c r="EQ225" s="57">
        <v>5031348.0874274001</v>
      </c>
      <c r="ER225" s="56">
        <v>0.98392207520085329</v>
      </c>
      <c r="ES225" s="31">
        <v>0</v>
      </c>
      <c r="ET225" s="31">
        <v>96</v>
      </c>
      <c r="EU225" s="31">
        <v>96.6</v>
      </c>
      <c r="EV225" s="48">
        <v>1</v>
      </c>
      <c r="EW225" s="48">
        <v>1</v>
      </c>
      <c r="EX225" s="48">
        <v>1</v>
      </c>
      <c r="EY225" s="48">
        <v>1</v>
      </c>
      <c r="EZ225" s="31">
        <v>0</v>
      </c>
      <c r="FA225" s="31">
        <v>0</v>
      </c>
      <c r="FB225" s="31">
        <v>0</v>
      </c>
      <c r="FC225" s="31">
        <v>0</v>
      </c>
      <c r="FD225" s="31">
        <v>0</v>
      </c>
      <c r="FE225" s="61">
        <v>0.29900000000000004</v>
      </c>
      <c r="FF225" s="50">
        <v>1</v>
      </c>
      <c r="FG225" s="55">
        <v>15000</v>
      </c>
      <c r="FH225" s="50">
        <v>617.38007884481999</v>
      </c>
      <c r="FI225" s="48">
        <v>6.4254848453421491</v>
      </c>
      <c r="FJ225" s="48">
        <v>-0.48323119042035234</v>
      </c>
      <c r="FK225" s="48">
        <v>-0.39662032675258935</v>
      </c>
      <c r="FL225" s="50">
        <v>8</v>
      </c>
      <c r="FM225" s="48">
        <v>1.3333333333333333</v>
      </c>
      <c r="FN225" s="48">
        <v>0.66666666666666663</v>
      </c>
      <c r="FO225" s="50">
        <v>10</v>
      </c>
      <c r="FP225" s="50">
        <v>4</v>
      </c>
      <c r="FQ225" s="48">
        <v>-0.94771934115550893</v>
      </c>
      <c r="FR225" s="48">
        <v>-0.13434826471728772</v>
      </c>
      <c r="FS225" s="48">
        <v>-6.0200649581374655E-3</v>
      </c>
      <c r="FT225" s="48">
        <v>0.17471882198747013</v>
      </c>
      <c r="FU225" s="48">
        <v>-0.24289198291737196</v>
      </c>
      <c r="FV225" s="50">
        <v>4.4143964243157896</v>
      </c>
      <c r="FW225" s="48">
        <v>3.1069983448947363</v>
      </c>
      <c r="FX225" s="50">
        <v>16.879410717464289</v>
      </c>
      <c r="FY225" s="50">
        <v>18.317105529999999</v>
      </c>
      <c r="FZ225" s="50">
        <v>16.528552115833335</v>
      </c>
      <c r="GA225" s="50">
        <v>0.31944404640789476</v>
      </c>
      <c r="GB225" s="50">
        <v>7.2178494640625006</v>
      </c>
      <c r="GC225" s="50">
        <v>28.134571603000001</v>
      </c>
      <c r="GD225" s="50">
        <v>20.541476726999996</v>
      </c>
      <c r="GE225" s="50">
        <v>44.649519680277777</v>
      </c>
      <c r="GF225" s="50">
        <v>7.23808748687751</v>
      </c>
      <c r="GG225" s="31">
        <v>72.427146339999993</v>
      </c>
      <c r="GH225" s="31">
        <v>19.3</v>
      </c>
      <c r="GI225" s="44">
        <v>-2.5977100826795961E-2</v>
      </c>
    </row>
    <row r="226" spans="1:191" ht="14" customHeight="1" x14ac:dyDescent="0.15">
      <c r="A226" s="16" t="s">
        <v>923</v>
      </c>
      <c r="C226" s="50">
        <v>3.1756756756756754</v>
      </c>
      <c r="D226" s="50">
        <v>2.75</v>
      </c>
      <c r="E226" s="50">
        <v>2.75</v>
      </c>
      <c r="F226" s="50">
        <v>2.75</v>
      </c>
      <c r="G226" s="50">
        <v>2.75</v>
      </c>
      <c r="H226" s="50">
        <v>3.2124999999999999</v>
      </c>
      <c r="I226" s="50">
        <v>3.8421052631578947</v>
      </c>
      <c r="J226" s="50">
        <v>8</v>
      </c>
      <c r="K226" s="50">
        <v>8</v>
      </c>
      <c r="L226" s="50">
        <v>8</v>
      </c>
      <c r="M226" s="50">
        <v>8</v>
      </c>
      <c r="N226" s="50">
        <v>2.5071428571428571</v>
      </c>
      <c r="O226" s="50">
        <v>18</v>
      </c>
      <c r="P226" s="55">
        <v>4172.1802651500002</v>
      </c>
      <c r="Q226" s="55">
        <v>4451.5054501499999</v>
      </c>
      <c r="R226" s="55">
        <v>5363.8649668500002</v>
      </c>
      <c r="S226" s="55">
        <v>7535.6676569499996</v>
      </c>
      <c r="T226" s="55">
        <v>5755.817231</v>
      </c>
      <c r="U226" s="55">
        <v>6736.0602060000001</v>
      </c>
      <c r="V226" s="55">
        <v>5645.8879362065782</v>
      </c>
      <c r="W226" s="50">
        <v>1.572075946723241</v>
      </c>
      <c r="X226" s="50">
        <v>1.3632240610390269</v>
      </c>
      <c r="Y226" s="50">
        <v>21.850000000000005</v>
      </c>
      <c r="Z226" s="50">
        <v>17.438719107499999</v>
      </c>
      <c r="AA226" s="50">
        <v>52.3</v>
      </c>
      <c r="AB226" s="49">
        <v>0</v>
      </c>
      <c r="AC226" s="49">
        <v>1E-3</v>
      </c>
      <c r="AD226" s="48">
        <v>1.0414793966486484</v>
      </c>
      <c r="AE226" s="48">
        <v>1.0414793966486484</v>
      </c>
      <c r="AF226" s="55">
        <v>4559.6805555555557</v>
      </c>
      <c r="AG226" s="55">
        <v>4559680.555555556</v>
      </c>
      <c r="AH226" s="50">
        <v>0.49485072269147234</v>
      </c>
      <c r="AI226" s="55">
        <v>158.15390005373945</v>
      </c>
      <c r="AJ226" s="55">
        <v>221.56071761192197</v>
      </c>
      <c r="AK226" s="55">
        <v>301.99103514216296</v>
      </c>
      <c r="AL226" s="55">
        <v>227.23521760260815</v>
      </c>
      <c r="AM226" s="55">
        <v>8.306799199815309</v>
      </c>
      <c r="AN226" s="55">
        <v>23.007703898352947</v>
      </c>
      <c r="AO226" s="55">
        <v>35.676844735338271</v>
      </c>
      <c r="AP226" s="55">
        <v>25.32064393393647</v>
      </c>
      <c r="AQ226" s="55">
        <v>333.04276494459816</v>
      </c>
      <c r="AR226" s="55">
        <v>386.01906404513215</v>
      </c>
      <c r="AS226" s="55">
        <v>732.62659985995174</v>
      </c>
      <c r="AT226" s="55">
        <v>475.8500399622792</v>
      </c>
      <c r="AU226" s="55">
        <v>3</v>
      </c>
      <c r="AV226" s="48">
        <v>2.4526043324189195</v>
      </c>
      <c r="AW226" s="55">
        <v>0</v>
      </c>
      <c r="AX226" s="50">
        <v>2.4526043324189195</v>
      </c>
      <c r="AY226" s="48">
        <v>1.9141710766486486</v>
      </c>
      <c r="AZ226" s="48">
        <v>10.552788441445946</v>
      </c>
      <c r="BA226" s="49">
        <v>0.25086738918421048</v>
      </c>
      <c r="BB226" s="50">
        <v>0.42717847957702859</v>
      </c>
      <c r="BC226" s="50">
        <v>0.57993620093618159</v>
      </c>
      <c r="BD226" s="50">
        <v>1.8735165899477506</v>
      </c>
      <c r="BE226" s="50">
        <v>5.1559642625780917</v>
      </c>
      <c r="BF226" s="49">
        <v>1.2382786E-2</v>
      </c>
      <c r="BG226" s="49">
        <v>1.2382786E-2</v>
      </c>
      <c r="BH226" s="49">
        <v>0.114</v>
      </c>
      <c r="BI226" s="49">
        <v>2.2535272500000002E-2</v>
      </c>
      <c r="BJ226" s="49">
        <v>2.2535272500000002E-2</v>
      </c>
      <c r="BK226" s="49">
        <v>1</v>
      </c>
      <c r="BL226" s="50">
        <v>141.30000000000001</v>
      </c>
      <c r="BM226" s="50">
        <v>185.29999999999998</v>
      </c>
      <c r="BN226" s="55">
        <v>17.180758221910523</v>
      </c>
      <c r="BO226" s="9">
        <v>0.56600000000000006</v>
      </c>
      <c r="BP226" s="9">
        <v>0.61</v>
      </c>
      <c r="BQ226" s="53">
        <v>0.6385700325</v>
      </c>
      <c r="BR226" s="48">
        <f>MEDIAN(BR24:BR43)</f>
        <v>91</v>
      </c>
      <c r="BS226" s="11">
        <v>77</v>
      </c>
      <c r="BT226" s="48">
        <v>50.004826943402222</v>
      </c>
      <c r="BU226" s="53">
        <v>1.05</v>
      </c>
      <c r="BV226" s="55">
        <v>53.5</v>
      </c>
      <c r="BW226" s="55">
        <v>44.5</v>
      </c>
      <c r="BX226" s="55">
        <v>49</v>
      </c>
      <c r="BY226" s="55">
        <v>44</v>
      </c>
      <c r="BZ226" s="55">
        <v>35.5</v>
      </c>
      <c r="CA226" s="55">
        <v>40</v>
      </c>
      <c r="CB226" s="55">
        <v>37</v>
      </c>
      <c r="CC226" s="55">
        <v>30</v>
      </c>
      <c r="CD226" s="55">
        <v>33.5</v>
      </c>
      <c r="CE226" s="55">
        <v>27.5</v>
      </c>
      <c r="CF226" s="55">
        <v>22</v>
      </c>
      <c r="CG226" s="55">
        <v>25</v>
      </c>
      <c r="CH226" s="55">
        <v>25</v>
      </c>
      <c r="CI226" s="55">
        <v>19.5</v>
      </c>
      <c r="CJ226" s="55">
        <v>22.5</v>
      </c>
      <c r="CK226" s="49">
        <f>MEDIAN(CK24:CK43)</f>
        <v>0.90909090909090906</v>
      </c>
      <c r="CL226" s="49">
        <f>MEDIAN(CL24:CL43)</f>
        <v>0.97224793097914264</v>
      </c>
      <c r="CM226" s="49">
        <v>1.0789925527343616</v>
      </c>
      <c r="CN226" s="49"/>
      <c r="CO226" s="6">
        <v>140</v>
      </c>
      <c r="CP226" s="14">
        <v>140</v>
      </c>
      <c r="CQ226" s="14">
        <v>90</v>
      </c>
      <c r="CR226" s="13">
        <v>74.949999999999989</v>
      </c>
      <c r="CS226" s="7">
        <v>71.849999999999994</v>
      </c>
      <c r="CT226" s="6">
        <v>94</v>
      </c>
      <c r="CU226" s="6">
        <v>94</v>
      </c>
      <c r="CV226" s="9">
        <v>0.99780949192553448</v>
      </c>
      <c r="CW226" s="13">
        <v>49.6</v>
      </c>
      <c r="CX226" s="13">
        <v>49.89</v>
      </c>
      <c r="CY226" s="9">
        <v>0.9425</v>
      </c>
      <c r="CZ226" s="19">
        <v>23</v>
      </c>
      <c r="DA226" s="9">
        <v>0.222</v>
      </c>
      <c r="DB226" s="13">
        <v>16.905000000000001</v>
      </c>
      <c r="DC226" s="13">
        <v>51.537489999999998</v>
      </c>
      <c r="DD226" s="13">
        <v>82.921605</v>
      </c>
      <c r="DE226" s="9">
        <v>0.62663980968852973</v>
      </c>
      <c r="DF226" s="48">
        <v>0</v>
      </c>
      <c r="DG226" s="48">
        <v>1</v>
      </c>
      <c r="DH226" s="48">
        <v>0</v>
      </c>
      <c r="DI226" s="48">
        <v>0</v>
      </c>
      <c r="DJ226" s="48">
        <v>0</v>
      </c>
      <c r="DK226" s="48">
        <v>0</v>
      </c>
      <c r="DL226" s="48">
        <v>0</v>
      </c>
      <c r="DM226" s="48">
        <v>0</v>
      </c>
      <c r="DN226" s="48">
        <v>0</v>
      </c>
      <c r="DO226" s="48">
        <v>0</v>
      </c>
      <c r="DP226" s="48">
        <v>0</v>
      </c>
      <c r="DQ226" s="48">
        <v>0</v>
      </c>
      <c r="DR226" s="48">
        <v>0</v>
      </c>
      <c r="DS226" s="48">
        <v>0</v>
      </c>
      <c r="DT226" s="48">
        <v>0</v>
      </c>
      <c r="DU226" s="48">
        <v>0</v>
      </c>
      <c r="DV226" s="48">
        <v>0</v>
      </c>
      <c r="DW226" s="48">
        <v>0</v>
      </c>
      <c r="DX226" s="48">
        <v>0</v>
      </c>
      <c r="DY226" s="48">
        <v>0</v>
      </c>
      <c r="DZ226" s="50"/>
      <c r="EA226" s="50"/>
      <c r="EB226" s="50">
        <v>8.2825249864864858</v>
      </c>
      <c r="EC226" s="55">
        <v>8282524.9864864862</v>
      </c>
      <c r="ED226" s="55">
        <v>10363317</v>
      </c>
      <c r="EE226" s="55">
        <v>5172220.9998433683</v>
      </c>
      <c r="EF226" s="55">
        <v>5204349.0004137876</v>
      </c>
      <c r="EG226" s="55">
        <v>3398378.8009310346</v>
      </c>
      <c r="EH226" s="55">
        <v>112000</v>
      </c>
      <c r="EI226" s="55">
        <v>53982</v>
      </c>
      <c r="EJ226" s="55">
        <v>58018</v>
      </c>
      <c r="EK226" s="59">
        <v>0.75</v>
      </c>
      <c r="EL226" s="60">
        <v>0.49249999999999999</v>
      </c>
      <c r="EM226" s="56">
        <v>0.50750000000000006</v>
      </c>
      <c r="EN226" s="30">
        <v>0.37935000000000002</v>
      </c>
      <c r="EO226" s="30">
        <v>0.38264999999999999</v>
      </c>
      <c r="EP226" s="57">
        <v>5163500.8998433687</v>
      </c>
      <c r="EQ226" s="57">
        <v>5115390.6001566313</v>
      </c>
      <c r="ER226" s="56">
        <v>1.0110674253999683</v>
      </c>
      <c r="ES226" s="31">
        <v>93</v>
      </c>
      <c r="ET226" s="31">
        <v>0</v>
      </c>
      <c r="EU226" s="31">
        <v>0.05</v>
      </c>
      <c r="EV226" s="48">
        <v>0</v>
      </c>
      <c r="EW226" s="48">
        <v>0</v>
      </c>
      <c r="EX226" s="48">
        <v>0</v>
      </c>
      <c r="EY226" s="48">
        <v>0</v>
      </c>
      <c r="EZ226" s="31">
        <v>0</v>
      </c>
      <c r="FA226" s="31">
        <v>0</v>
      </c>
      <c r="FB226" s="31">
        <v>0</v>
      </c>
      <c r="FC226" s="31">
        <v>2.2000000000000002</v>
      </c>
      <c r="FD226" s="31">
        <v>0</v>
      </c>
      <c r="FE226" s="61">
        <v>0.48149999999999998</v>
      </c>
      <c r="FF226" s="50">
        <v>1</v>
      </c>
      <c r="FG226" s="55">
        <v>1000</v>
      </c>
      <c r="FH226" s="50">
        <v>225.44300777426236</v>
      </c>
      <c r="FI226" s="48">
        <v>5.2280586726969007</v>
      </c>
      <c r="FJ226" s="48">
        <v>-0.29987295100924782</v>
      </c>
      <c r="FK226" s="48">
        <v>-0.37082183380682876</v>
      </c>
      <c r="FL226" s="50">
        <v>2</v>
      </c>
      <c r="FM226" s="48">
        <v>1</v>
      </c>
      <c r="FN226" s="48">
        <v>0.25</v>
      </c>
      <c r="FO226" s="50">
        <v>2</v>
      </c>
      <c r="FP226" s="50">
        <v>0.55000000000000004</v>
      </c>
      <c r="FQ226" s="48">
        <v>-0.70758101800257966</v>
      </c>
      <c r="FR226" s="48">
        <v>0.51528125593611018</v>
      </c>
      <c r="FS226" s="48">
        <v>0.58693893438662637</v>
      </c>
      <c r="FT226" s="48">
        <v>0.5815379802178009</v>
      </c>
      <c r="FU226" s="48">
        <v>0.10589265026276676</v>
      </c>
      <c r="FV226" s="50">
        <v>1.28970264515</v>
      </c>
      <c r="FW226" s="48">
        <v>1.1051391054473685</v>
      </c>
      <c r="FX226" s="50">
        <v>11.381067440325001</v>
      </c>
      <c r="FY226" s="50">
        <v>13.266407135000001</v>
      </c>
      <c r="FZ226" s="50">
        <v>14.275308763125</v>
      </c>
      <c r="GA226" s="50">
        <v>0.27940829837500003</v>
      </c>
      <c r="GB226" s="50">
        <v>6.8611350050892854</v>
      </c>
      <c r="GC226" s="50">
        <v>39.328960849166663</v>
      </c>
      <c r="GD226" s="50">
        <v>19.586341976605262</v>
      </c>
      <c r="GE226" s="50">
        <v>54.958511484562507</v>
      </c>
      <c r="GF226" s="50">
        <v>8.2325187504962898</v>
      </c>
      <c r="GG226" s="31">
        <v>72.372573169999995</v>
      </c>
      <c r="GH226" s="31">
        <v>20.5</v>
      </c>
      <c r="GI226" s="44">
        <v>-0.36601203040738195</v>
      </c>
    </row>
    <row r="227" spans="1:191" ht="14" customHeight="1" x14ac:dyDescent="0.15">
      <c r="BP227" s="51"/>
      <c r="CP227" s="35"/>
      <c r="CQ227" s="35"/>
      <c r="CR227" s="1"/>
      <c r="CY227" s="1"/>
      <c r="DA227" s="51"/>
    </row>
    <row r="228" spans="1:191" ht="14" customHeight="1" x14ac:dyDescent="0.15">
      <c r="BP228" s="51"/>
      <c r="CP228" s="35"/>
      <c r="CQ228" s="35"/>
      <c r="CR228" s="1"/>
      <c r="CY228" s="1"/>
      <c r="DA228" s="51"/>
    </row>
    <row r="229" spans="1:191" ht="14" customHeight="1" x14ac:dyDescent="0.15">
      <c r="BP229" s="51"/>
      <c r="CP229" s="35"/>
      <c r="CQ229" s="35"/>
      <c r="CR229" s="1"/>
      <c r="CY229" s="1"/>
      <c r="DA229" s="51"/>
    </row>
    <row r="230" spans="1:191" ht="14" customHeight="1" x14ac:dyDescent="0.15">
      <c r="BP230" s="51"/>
      <c r="CP230" s="35"/>
      <c r="CQ230" s="35"/>
      <c r="CR230" s="1"/>
      <c r="CY230" s="1"/>
      <c r="DA230" s="51"/>
    </row>
    <row r="231" spans="1:191" ht="14" customHeight="1" x14ac:dyDescent="0.15">
      <c r="BP231" s="51"/>
      <c r="CP231" s="35"/>
      <c r="CQ231" s="35"/>
      <c r="CR231" s="1"/>
      <c r="CY231" s="1"/>
      <c r="DA231" s="51"/>
    </row>
    <row r="232" spans="1:191" ht="14" customHeight="1" x14ac:dyDescent="0.15">
      <c r="BP232" s="51"/>
      <c r="CP232" s="35"/>
      <c r="CQ232" s="35"/>
      <c r="CR232" s="1"/>
      <c r="CY232" s="1"/>
      <c r="DA232" s="51"/>
    </row>
    <row r="233" spans="1:191" ht="14" customHeight="1" x14ac:dyDescent="0.15">
      <c r="BP233" s="51"/>
      <c r="CP233" s="35"/>
      <c r="CQ233" s="35"/>
      <c r="CR233" s="1"/>
      <c r="CY233" s="1"/>
      <c r="DA233" s="51"/>
    </row>
    <row r="234" spans="1:191" ht="14" customHeight="1" x14ac:dyDescent="0.15">
      <c r="BP234" s="51"/>
      <c r="CP234" s="35"/>
      <c r="CQ234" s="35"/>
      <c r="CR234" s="1"/>
      <c r="CY234" s="1"/>
      <c r="DA234" s="51"/>
    </row>
    <row r="235" spans="1:191" ht="14" customHeight="1" x14ac:dyDescent="0.15">
      <c r="BP235" s="51"/>
      <c r="CP235" s="35"/>
      <c r="CQ235" s="35"/>
      <c r="CR235" s="1"/>
      <c r="CY235" s="1"/>
      <c r="DA235" s="51"/>
    </row>
    <row r="236" spans="1:191" ht="14" customHeight="1" x14ac:dyDescent="0.15">
      <c r="BP236" s="51"/>
      <c r="CP236" s="35"/>
      <c r="CQ236" s="35"/>
      <c r="CR236" s="1"/>
      <c r="CY236" s="1"/>
      <c r="DA236" s="51"/>
    </row>
    <row r="237" spans="1:191" ht="14" customHeight="1" x14ac:dyDescent="0.15">
      <c r="BP237" s="51"/>
      <c r="CP237" s="35"/>
      <c r="CQ237" s="35"/>
      <c r="CR237" s="1"/>
      <c r="CY237" s="1"/>
      <c r="DA237" s="51"/>
    </row>
    <row r="238" spans="1:191" ht="14" customHeight="1" x14ac:dyDescent="0.15">
      <c r="BP238" s="51"/>
      <c r="CP238" s="35"/>
      <c r="CQ238" s="35"/>
      <c r="CR238" s="1"/>
      <c r="CY238" s="1"/>
      <c r="DA238" s="51"/>
    </row>
    <row r="239" spans="1:191" ht="14" customHeight="1" x14ac:dyDescent="0.15">
      <c r="BP239" s="51"/>
      <c r="CP239" s="35"/>
      <c r="CQ239" s="35"/>
      <c r="CR239" s="1"/>
      <c r="CY239" s="1"/>
      <c r="DA239" s="51"/>
    </row>
    <row r="240" spans="1:191" ht="14" customHeight="1" x14ac:dyDescent="0.15">
      <c r="BP240" s="51"/>
      <c r="CP240" s="35"/>
      <c r="CQ240" s="35"/>
      <c r="CR240" s="1"/>
      <c r="CY240" s="1"/>
      <c r="DA240" s="51"/>
    </row>
    <row r="241" spans="68:105" ht="14" customHeight="1" x14ac:dyDescent="0.15">
      <c r="BP241" s="51"/>
      <c r="CP241" s="35"/>
      <c r="CQ241" s="35"/>
      <c r="CR241" s="1"/>
      <c r="CY241" s="1"/>
      <c r="DA241" s="51"/>
    </row>
    <row r="242" spans="68:105" ht="14" customHeight="1" x14ac:dyDescent="0.15">
      <c r="BP242" s="51"/>
      <c r="CP242" s="35"/>
      <c r="CQ242" s="35"/>
      <c r="CR242" s="1"/>
      <c r="CY242" s="1"/>
      <c r="DA242" s="51"/>
    </row>
    <row r="243" spans="68:105" ht="14" customHeight="1" x14ac:dyDescent="0.15">
      <c r="BP243" s="51"/>
      <c r="CP243" s="35"/>
      <c r="CQ243" s="35"/>
      <c r="CR243" s="1"/>
      <c r="CY243" s="1"/>
      <c r="DA243" s="51"/>
    </row>
    <row r="244" spans="68:105" ht="14" customHeight="1" x14ac:dyDescent="0.15">
      <c r="BP244" s="51"/>
      <c r="CP244" s="35"/>
      <c r="CQ244" s="35"/>
      <c r="CR244" s="1"/>
      <c r="CY244" s="1"/>
      <c r="DA244" s="51"/>
    </row>
    <row r="245" spans="68:105" ht="14" customHeight="1" x14ac:dyDescent="0.15">
      <c r="BP245" s="51"/>
      <c r="CP245" s="35"/>
      <c r="CQ245" s="35"/>
      <c r="CR245" s="1"/>
      <c r="CY245" s="1"/>
      <c r="DA245" s="51"/>
    </row>
    <row r="246" spans="68:105" ht="14" customHeight="1" x14ac:dyDescent="0.15">
      <c r="BP246" s="51"/>
      <c r="CP246" s="35"/>
      <c r="CQ246" s="35"/>
      <c r="CR246" s="1"/>
      <c r="CY246" s="1"/>
      <c r="DA246" s="51"/>
    </row>
    <row r="247" spans="68:105" ht="14" customHeight="1" x14ac:dyDescent="0.15">
      <c r="BP247" s="51"/>
      <c r="CP247" s="35"/>
      <c r="CQ247" s="35"/>
      <c r="CR247" s="1"/>
      <c r="CY247" s="1"/>
      <c r="DA247" s="51"/>
    </row>
    <row r="248" spans="68:105" ht="14" customHeight="1" x14ac:dyDescent="0.15">
      <c r="BP248" s="51"/>
      <c r="CP248" s="35"/>
      <c r="CQ248" s="35"/>
      <c r="CR248" s="1"/>
      <c r="CY248" s="1"/>
      <c r="DA248" s="51"/>
    </row>
    <row r="249" spans="68:105" ht="14" customHeight="1" x14ac:dyDescent="0.15">
      <c r="BP249" s="51"/>
      <c r="CP249" s="35"/>
      <c r="CQ249" s="35"/>
      <c r="CR249" s="1"/>
      <c r="CY249" s="1"/>
      <c r="DA249" s="51"/>
    </row>
    <row r="250" spans="68:105" ht="14" customHeight="1" x14ac:dyDescent="0.15">
      <c r="BP250" s="51"/>
      <c r="CP250" s="35"/>
      <c r="CQ250" s="35"/>
      <c r="CR250" s="1"/>
      <c r="CY250" s="1"/>
      <c r="DA250" s="51"/>
    </row>
    <row r="251" spans="68:105" ht="14" customHeight="1" x14ac:dyDescent="0.15">
      <c r="BP251" s="51"/>
      <c r="CP251" s="35"/>
      <c r="CQ251" s="35"/>
      <c r="CR251" s="1"/>
      <c r="CY251" s="1"/>
      <c r="DA251" s="51"/>
    </row>
    <row r="252" spans="68:105" ht="14" customHeight="1" x14ac:dyDescent="0.15">
      <c r="BP252" s="51"/>
      <c r="CP252" s="35"/>
      <c r="CQ252" s="35"/>
      <c r="CR252" s="1"/>
      <c r="CY252" s="1"/>
      <c r="DA252" s="51"/>
    </row>
    <row r="253" spans="68:105" ht="14" customHeight="1" x14ac:dyDescent="0.15">
      <c r="BP253" s="51"/>
      <c r="CP253" s="35"/>
      <c r="CQ253" s="35"/>
      <c r="CR253" s="1"/>
      <c r="CY253" s="1"/>
      <c r="DA253" s="51"/>
    </row>
  </sheetData>
  <phoneticPr fontId="1" type="noConversion"/>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W. McGuire</cp:lastModifiedBy>
  <dcterms:created xsi:type="dcterms:W3CDTF">2010-11-01T18:49:36Z</dcterms:created>
  <dcterms:modified xsi:type="dcterms:W3CDTF">2018-09-07T12:55:31Z</dcterms:modified>
</cp:coreProperties>
</file>