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D600 reference point" sheetId="1" r:id="rId4"/>
    <sheet name="Fluorescein standard curve" sheetId="2" r:id="rId5"/>
    <sheet name="Raw Plate Reader Measurements" sheetId="3" r:id="rId6"/>
    <sheet name="Fluorescence Measurement" sheetId="4" r:id="rId7"/>
  </sheets>
</workbook>
</file>

<file path=xl/sharedStrings.xml><?xml version="1.0" encoding="utf-8"?>
<sst xmlns="http://schemas.openxmlformats.org/spreadsheetml/2006/main" uniqueCount="167">
  <si>
    <t>LUDOX-HS40</t>
  </si>
  <si>
    <t>H2O</t>
  </si>
  <si>
    <t>Replicate 1</t>
  </si>
  <si>
    <t>Enter Abs600 absorbance measurements into blue cells</t>
  </si>
  <si>
    <t>Replicate 2</t>
  </si>
  <si>
    <t>Gold cells are calculated</t>
  </si>
  <si>
    <t>Replicate 3</t>
  </si>
  <si>
    <t>Replicate 4</t>
  </si>
  <si>
    <t>Arith. Mean</t>
  </si>
  <si>
    <t>Corrected Abs600</t>
  </si>
  <si>
    <t>Corrected value is particle-only contribution</t>
  </si>
  <si>
    <t>Reference OD600</t>
  </si>
  <si>
    <t>Reference value is for 100uL of LUDOX-HS40 in a well of a standard 96-well flat-bottom plate</t>
  </si>
  <si>
    <t>OD600/Abs600</t>
  </si>
  <si>
    <t>Corrected value = scaling factor * measured value</t>
  </si>
  <si/>
  <si>
    <t>uM Fluorescein</t>
  </si>
  <si>
    <t>Enter fluorescence measurements into blue cells</t>
  </si>
  <si>
    <t>Values measured are fluorescence from 100uL of X uM fluorescein solution</t>
  </si>
  <si>
    <t>Arith. Std.Dev.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</si>
  <si>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</si>
  <si>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</si>
  <si>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</si>
  <si>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</si>
  <si>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</si>
  <si>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uM Fluorescein/a.u.</t>
  </si>
  <si>
    <t>Mean um Fluorescein/a.u.</t>
  </si>
  <si>
    <t>Mean of med-high levels: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</si>
  <si>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</si>
  <si>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</si>
  <si>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</si>
  <si>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If you followed the recommended plate layout:</t>
  </si>
  <si>
    <t>Copy fluorescence and Abs600 measurements from your plate reader into blue cells</t>
  </si>
  <si>
    <t>They will automatically propagate into the correct locations in the Fluorescence Measurement Sheet</t>
  </si>
  <si>
    <t>Fluorescence Raw Readings:</t>
  </si>
  <si>
    <t>Abs600 Raw Readings:</t>
  </si>
  <si>
    <t>Hour 0:</t>
  </si>
  <si>
    <t>Neg. Control</t>
  </si>
  <si>
    <t>Pos. Control</t>
  </si>
  <si>
    <t>Device 1</t>
  </si>
  <si>
    <t>Device 2</t>
  </si>
  <si>
    <t>Device 3</t>
  </si>
  <si>
    <t>Device 4</t>
  </si>
  <si>
    <t>Device 5</t>
  </si>
  <si>
    <t>Device 6</t>
  </si>
  <si>
    <t>LB + Chlor (blank)</t>
  </si>
  <si>
    <t>Colony 1, Replicate 1</t>
  </si>
  <si>
    <t>Colony 1, Replicate 2</t>
  </si>
  <si>
    <t>Colony 1, Replicate 3</t>
  </si>
  <si>
    <t>Colony 1, Replicate 4</t>
  </si>
  <si>
    <t>Colony 2, Replicate 1</t>
  </si>
  <si>
    <t>Colony 2, Replicate 2</t>
  </si>
  <si>
    <t>Colony 2, Replicate 3</t>
  </si>
  <si>
    <t>Colony 2, Replicate 4</t>
  </si>
  <si>
    <t>Hour 2:</t>
  </si>
  <si>
    <t>Hour 4:</t>
  </si>
  <si>
    <t>Hour 6:</t>
  </si>
  <si>
    <t>Plate pattern: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</si>
  <si>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</si>
  <si>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</si>
  <si>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</si>
  <si>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</si>
  <si>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</si>
  <si>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</si>
  <si>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</si>
  <si>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</si>
  <si>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</si>
  <si>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</si>
  <si>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</si>
  <si>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</si>
  <si>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</si>
  <si>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</si>
  <si>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</si>
  <si>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</si>
  <si>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</si>
  <si>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</si>
  <si>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</si>
  <si>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</si>
  <si>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</si>
  <si>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</si>
  <si>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</si>
  <si>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</si>
  <si>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</si>
  <si>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</si>
  <si>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</si>
  <si>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</si>
  <si>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</si>
  <si>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</si>
  <si>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</si>
  <si>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</si>
  <si>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</si>
  <si>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</si>
  <si>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</si>
  <si>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</si>
  <si>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</si>
  <si>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</si>
  <si>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</si>
  <si>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</si>
  <si>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</si>
  <si>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</si>
  <si>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</si>
  <si>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</si>
  <si>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</si>
  <si>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</si>
  <si>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</si>
  <si>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</si>
  <si>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</si>
  <si>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</si>
  <si>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</si>
  <si>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</si>
  <si>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</si>
  <si>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</si>
  <si>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</si>
  <si>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</si>
  <si>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</si>
  <si>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</si>
  <si>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</si>
  <si>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</si>
  <si>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</si>
  <si>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</si>
  <si>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</si>
  <si>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</si>
  <si>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</si>
  <si>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</si>
  <si>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</si>
  <si>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</si>
  <si>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</si>
  <si>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</si>
  <si>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</si>
  <si>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</si>
  <si>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Unit Scaling Factors:</t>
  </si>
  <si>
    <t>These are imported from the prior two sheets</t>
  </si>
  <si>
    <t>Enter fluorescence and Abs600 measurements into blue cells on "Raw Plate Reader Measurements"</t>
  </si>
  <si>
    <t>They will be copied into the green cells on this sheet.</t>
  </si>
  <si>
    <t>If you have more replicates, unhide the extra columns</t>
  </si>
  <si>
    <t>Experimental Values:</t>
  </si>
  <si>
    <t>Raw Abs600</t>
  </si>
  <si>
    <t>Raw Fluorescence</t>
  </si>
  <si>
    <t>Sample set:</t>
  </si>
  <si>
    <t>Replicate 5</t>
  </si>
  <si>
    <t>Replicate 6</t>
  </si>
  <si>
    <t>Blank media</t>
  </si>
  <si>
    <t>Blank mean:</t>
  </si>
  <si>
    <t>OD - Background</t>
  </si>
  <si>
    <t>Fluorescence - Background</t>
  </si>
  <si>
    <t>uM Fluorescein / OD600</t>
  </si>
  <si>
    <t>Summary Statistics</t>
  </si>
  <si>
    <t>Ln uM FITC / OD600</t>
  </si>
  <si>
    <t>Geo. Mean</t>
  </si>
  <si>
    <t>Geo. Std. Dev.</t>
  </si>
  <si>
    <t>Negative Control (Colony 1)</t>
  </si>
  <si>
    <t>---</t>
  </si>
  <si>
    <t>Negative Control (Colony 2)</t>
  </si>
  <si>
    <t>Positive Control (Colony 1)</t>
  </si>
  <si>
    <t>Positive Control (Colony 2)</t>
  </si>
  <si>
    <t>Test Device 1: J23101.BCD2.E0040.B0015 (Colony 1)</t>
  </si>
  <si>
    <t>Test Device 1: J23101.BCD2.E0040.B0015 (Colony 2)</t>
  </si>
  <si>
    <t>Test Device 2: J23106.BCD2.E0040.B0015 (Colony 1)</t>
  </si>
  <si>
    <t>Test Device 2: J23106.BCD2.E0040.B0015 (Colony 2)</t>
  </si>
  <si>
    <t>Test Device 3: J23117.BCD2.E0040.B0015 (Colony 1)</t>
  </si>
  <si>
    <t>Test Device 3: J23117.BCD2.E0040.B0015 (Colony 2)</t>
  </si>
  <si>
    <t>Test Device 4: J23101+I13504 (Colony 1)</t>
  </si>
  <si>
    <t>Test Device 4: J23101+I13504 (Colony 2)</t>
  </si>
  <si>
    <t>Test Device 5: J23106+I13504 (Colony 1)</t>
  </si>
  <si>
    <t>Test Device 5: J23106+I13504 (Colony 2)</t>
  </si>
  <si>
    <t>Test Device 6: J23117+I13504 (Colony 1)</t>
  </si>
  <si>
    <t>Test Device 6: J23117+I13504 (Colony 2)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</si>
</sst>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12"/>
      <name val="Calibri"/>
    </font>
    <font>
      <i val="1"/>
      <sz val="11"/>
      <color indexed="8"/>
      <name val="Calibri"/>
    </font>
    <font>
      <sz val="10"/>
      <color indexed="8"/>
      <name val="Calibri"/>
    </font>
    <font>
      <sz val="18"/>
      <color indexed="8"/>
      <name val="Calibri"/>
    </font>
    <font>
      <sz val="10"/>
      <color indexed="15"/>
      <name val="Calibri"/>
    </font>
    <font>
      <sz val="9"/>
      <color indexed="17"/>
      <name val="Calibri"/>
    </font>
    <font>
      <sz val="14"/>
      <color indexed="15"/>
      <name val="Calibri"/>
    </font>
    <font>
      <b val="1"/>
      <sz val="11"/>
      <color indexed="8"/>
      <name val="Calibri"/>
    </font>
    <font>
      <sz val="10"/>
      <color indexed="8"/>
      <name val="Arial"/>
    </font>
    <font>
      <b val="1"/>
      <sz val="14"/>
      <color indexed="8"/>
      <name val="Calibri"/>
    </font>
    <font>
      <b val="1"/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20"/>
        <bgColor auto="1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19"/>
      </right>
      <top style="thin">
        <color indexed="19"/>
      </top>
      <bottom style="thin">
        <color indexed="9"/>
      </bottom>
      <diagonal/>
    </border>
    <border>
      <left style="thin">
        <color indexed="1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19"/>
      </left>
      <right style="thin">
        <color indexed="9"/>
      </right>
      <top style="thin">
        <color indexed="9"/>
      </top>
      <bottom style="thin">
        <color indexed="1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9"/>
      </bottom>
      <diagonal/>
    </border>
    <border>
      <left style="thin">
        <color indexed="9"/>
      </left>
      <right style="thin">
        <color indexed="19"/>
      </right>
      <top style="thin">
        <color indexed="9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4" borderId="4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2" fontId="10" fillId="2" borderId="9" applyNumberFormat="1" applyFont="1" applyFill="1" applyBorder="1" applyAlignment="1" applyProtection="0">
      <alignment horizontal="center" vertical="bottom"/>
    </xf>
    <xf numFmtId="0" fontId="10" fillId="2" borderId="9" applyNumberFormat="1" applyFont="1" applyFill="1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0" fontId="11" fillId="2" borderId="4" applyNumberFormat="1" applyFont="1" applyFill="1" applyBorder="1" applyAlignment="1" applyProtection="0">
      <alignment horizontal="center" vertical="center" wrapText="1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4" fillId="2" borderId="13" applyNumberFormat="1" applyFont="1" applyFill="1" applyBorder="1" applyAlignment="1" applyProtection="0">
      <alignment vertical="bottom"/>
    </xf>
    <xf numFmtId="49" fontId="10" fillId="2" borderId="14" applyNumberFormat="1" applyFont="1" applyFill="1" applyBorder="1" applyAlignment="1" applyProtection="0">
      <alignment vertical="bottom"/>
    </xf>
    <xf numFmtId="2" fontId="10" fillId="2" borderId="15" applyNumberFormat="1" applyFont="1" applyFill="1" applyBorder="1" applyAlignment="1" applyProtection="0">
      <alignment horizontal="center" vertical="bottom"/>
    </xf>
    <xf numFmtId="0" fontId="0" fillId="4" borderId="16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11" fontId="0" fillId="2" borderId="17" applyNumberFormat="1" applyFont="1" applyFill="1" applyBorder="1" applyAlignment="1" applyProtection="0">
      <alignment vertical="bottom"/>
    </xf>
    <xf numFmtId="11" fontId="0" fillId="2" borderId="6" applyNumberFormat="1" applyFont="1" applyFill="1" applyBorder="1" applyAlignment="1" applyProtection="0">
      <alignment vertical="bottom"/>
    </xf>
    <xf numFmtId="11" fontId="0" fillId="2" borderId="7" applyNumberFormat="1" applyFont="1" applyFill="1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11" fontId="0" fillId="2" borderId="19" applyNumberFormat="1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2" fillId="2" borderId="1" applyNumberFormat="1" applyFont="1" applyFill="1" applyBorder="1" applyAlignment="1" applyProtection="0">
      <alignment vertical="bottom"/>
    </xf>
    <xf numFmtId="49" fontId="13" fillId="2" borderId="1" applyNumberFormat="1" applyFont="1" applyFill="1" applyBorder="1" applyAlignment="1" applyProtection="0">
      <alignment vertical="bottom"/>
    </xf>
    <xf numFmtId="49" fontId="1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2" fillId="2" borderId="2" applyNumberFormat="1" applyFont="1" applyFill="1" applyBorder="1" applyAlignment="1" applyProtection="0">
      <alignment vertical="bottom"/>
    </xf>
    <xf numFmtId="49" fontId="4" fillId="2" borderId="15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2" fontId="0" fillId="4" borderId="16" applyNumberFormat="1" applyFont="1" applyFill="1" applyBorder="1" applyAlignment="1" applyProtection="0">
      <alignment vertical="bottom"/>
    </xf>
    <xf numFmtId="11" fontId="0" fillId="4" borderId="4" applyNumberFormat="1" applyFont="1" applyFill="1" applyBorder="1" applyAlignment="1" applyProtection="0">
      <alignment vertical="bottom"/>
    </xf>
    <xf numFmtId="0" fontId="0" fillId="5" borderId="4" applyNumberFormat="1" applyFont="1" applyFill="1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2" fontId="0" fillId="4" borderId="4" applyNumberFormat="1" applyFont="1" applyFill="1" applyBorder="1" applyAlignment="1" applyProtection="0">
      <alignment vertical="bottom"/>
    </xf>
    <xf numFmtId="59" fontId="0" fillId="4" borderId="4" applyNumberFormat="1" applyFont="1" applyFill="1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ccff"/>
      <rgbColor rgb="ffff0000"/>
      <rgbColor rgb="ffffcc00"/>
      <rgbColor rgb="ffd8d8d8"/>
      <rgbColor rgb="ff595959"/>
      <rgbColor rgb="ffbfbfbf"/>
      <rgbColor rgb="ff333333"/>
      <rgbColor rgb="ff1f497d"/>
      <rgbColor rgb="ff3f6797"/>
      <rgbColor rgb="ffccff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Fluorescein Standard Curve</a:t>
            </a:r>
          </a:p>
        </c:rich>
      </c:tx>
      <c:layout>
        <c:manualLayout>
          <c:xMode val="edge"/>
          <c:yMode val="edge"/>
          <c:x val="0.271942"/>
          <c:y val="0"/>
          <c:w val="0.456115"/>
          <c:h val="0.13141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6363"/>
          <c:y val="0.131411"/>
          <c:w val="0.832839"/>
          <c:h val="0.70585"/>
        </c:manualLayout>
      </c:layout>
      <c:scatterChart>
        <c:scatterStyle val="smooth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>
                <a:solidFill>
                  <a:srgbClr val="595959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ptCount val="12"/>
                <c:pt idx="0">
                  <c:v>2282.605748</c:v>
                </c:pt>
                <c:pt idx="1">
                  <c:v>1063.881416</c:v>
                </c:pt>
                <c:pt idx="2">
                  <c:v>681.086081</c:v>
                </c:pt>
                <c:pt idx="3">
                  <c:v>399.658500</c:v>
                </c:pt>
                <c:pt idx="4">
                  <c:v>168.947724</c:v>
                </c:pt>
                <c:pt idx="5">
                  <c:v>40.455737</c:v>
                </c:pt>
                <c:pt idx="6">
                  <c:v>58.163562</c:v>
                </c:pt>
                <c:pt idx="7">
                  <c:v>13.038405</c:v>
                </c:pt>
                <c:pt idx="8">
                  <c:v>10.082989</c:v>
                </c:pt>
                <c:pt idx="9">
                  <c:v>4.645787</c:v>
                </c:pt>
                <c:pt idx="10">
                  <c:v>1.414214</c:v>
                </c:pt>
                <c:pt idx="11">
                  <c:v>0.577350</c:v>
                </c:pt>
              </c:numLit>
            </c:plus>
            <c:minus>
              <c:numLit>
                <c:ptCount val="12"/>
                <c:pt idx="0">
                  <c:v>2282.605748</c:v>
                </c:pt>
                <c:pt idx="1">
                  <c:v>1063.881416</c:v>
                </c:pt>
                <c:pt idx="2">
                  <c:v>681.086081</c:v>
                </c:pt>
                <c:pt idx="3">
                  <c:v>399.658500</c:v>
                </c:pt>
                <c:pt idx="4">
                  <c:v>168.947724</c:v>
                </c:pt>
                <c:pt idx="5">
                  <c:v>40.455737</c:v>
                </c:pt>
                <c:pt idx="6">
                  <c:v>58.163562</c:v>
                </c:pt>
                <c:pt idx="7">
                  <c:v>13.038405</c:v>
                </c:pt>
                <c:pt idx="8">
                  <c:v>10.082989</c:v>
                </c:pt>
                <c:pt idx="9">
                  <c:v>4.645787</c:v>
                </c:pt>
                <c:pt idx="10">
                  <c:v>1.414214</c:v>
                </c:pt>
                <c:pt idx="11">
                  <c:v>0.577350</c:v>
                </c:pt>
              </c:numLit>
            </c:minus>
            <c:val val="0"/>
            <c:spPr>
              <a:noFill/>
              <a:ln w="9525" cap="flat">
                <a:solidFill>
                  <a:srgbClr val="595959"/>
                </a:solidFill>
                <a:prstDash val="solid"/>
                <a:round/>
              </a:ln>
              <a:effectLst/>
            </c:spPr>
          </c:errBars>
          <c:xVal>
            <c:numRef>
              <c:f>'Fluorescein standard curve'!$B$1:$M$1</c:f>
              <c:numCache>
                <c:ptCount val="12"/>
                <c:pt idx="0">
                  <c:v>50.000000</c:v>
                </c:pt>
                <c:pt idx="1">
                  <c:v>25.000000</c:v>
                </c:pt>
                <c:pt idx="2">
                  <c:v>12.500000</c:v>
                </c:pt>
                <c:pt idx="3">
                  <c:v>6.250000</c:v>
                </c:pt>
                <c:pt idx="4">
                  <c:v>3.125000</c:v>
                </c:pt>
                <c:pt idx="5">
                  <c:v>1.562500</c:v>
                </c:pt>
                <c:pt idx="6">
                  <c:v>0.781250</c:v>
                </c:pt>
                <c:pt idx="7">
                  <c:v>0.390625</c:v>
                </c:pt>
                <c:pt idx="8">
                  <c:v>0.195312</c:v>
                </c:pt>
                <c:pt idx="9">
                  <c:v>0.097656</c:v>
                </c:pt>
                <c:pt idx="10">
                  <c:v>0.048828</c:v>
                </c:pt>
                <c:pt idx="11">
                  <c:v>0.000000</c:v>
                </c:pt>
              </c:numCache>
            </c:numRef>
          </c:xVal>
          <c:yVal>
            <c:numRef>
              <c:f>'Fluorescein standard curve'!$B$6:$M$6</c:f>
              <c:numCache>
                <c:ptCount val="12"/>
                <c:pt idx="0">
                  <c:v>46597.500000</c:v>
                </c:pt>
                <c:pt idx="1">
                  <c:v>23965.500000</c:v>
                </c:pt>
                <c:pt idx="2">
                  <c:v>12403.250000</c:v>
                </c:pt>
                <c:pt idx="3">
                  <c:v>5927.250000</c:v>
                </c:pt>
                <c:pt idx="4">
                  <c:v>3161.000000</c:v>
                </c:pt>
                <c:pt idx="5">
                  <c:v>1531.000000</c:v>
                </c:pt>
                <c:pt idx="6">
                  <c:v>756.500000</c:v>
                </c:pt>
                <c:pt idx="7">
                  <c:v>384.000000</c:v>
                </c:pt>
                <c:pt idx="8">
                  <c:v>190.500000</c:v>
                </c:pt>
                <c:pt idx="9">
                  <c:v>95.750000</c:v>
                </c:pt>
                <c:pt idx="10">
                  <c:v>50.000000</c:v>
                </c:pt>
                <c:pt idx="11">
                  <c:v>3.500000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50"/>
          <c:min val="0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Fluorescein Concentration (uM)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12.5"/>
        <c:minorUnit val="6.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Fluorescence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Fluorescein Standard Curve (log scale)</a:t>
            </a:r>
          </a:p>
        </c:rich>
      </c:tx>
      <c:layout>
        <c:manualLayout>
          <c:xMode val="edge"/>
          <c:yMode val="edge"/>
          <c:x val="0.186045"/>
          <c:y val="0"/>
          <c:w val="0.627909"/>
          <c:h val="0.13205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6154"/>
          <c:y val="0.132052"/>
          <c:w val="0.817462"/>
          <c:h val="0.704476"/>
        </c:manualLayout>
      </c:layout>
      <c:scatterChart>
        <c:scatterStyle val="smoothMarker"/>
        <c:varyColors val="0"/>
        <c:ser>
          <c:idx val="0"/>
          <c:order val="0"/>
          <c:tx>
            <c:v>Series2</c:v>
          </c:tx>
          <c:spPr>
            <a:solidFill>
              <a:srgbClr val="1F497D"/>
            </a:solidFill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rgbClr val="1F497D"/>
              </a:solidFill>
              <a:ln w="12700" cap="flat">
                <a:noFill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'Fluorescein standard curve'!$B$1:$L$1</c:f>
              <c:numCache>
                <c:ptCount val="11"/>
                <c:pt idx="0">
                  <c:v>50.000000</c:v>
                </c:pt>
                <c:pt idx="1">
                  <c:v>25.000000</c:v>
                </c:pt>
                <c:pt idx="2">
                  <c:v>12.500000</c:v>
                </c:pt>
                <c:pt idx="3">
                  <c:v>6.250000</c:v>
                </c:pt>
                <c:pt idx="4">
                  <c:v>3.125000</c:v>
                </c:pt>
                <c:pt idx="5">
                  <c:v>1.562500</c:v>
                </c:pt>
                <c:pt idx="6">
                  <c:v>0.781250</c:v>
                </c:pt>
                <c:pt idx="7">
                  <c:v>0.390625</c:v>
                </c:pt>
                <c:pt idx="8">
                  <c:v>0.195312</c:v>
                </c:pt>
                <c:pt idx="9">
                  <c:v>0.097656</c:v>
                </c:pt>
                <c:pt idx="10">
                  <c:v>0.048828</c:v>
                </c:pt>
              </c:numCache>
            </c:numRef>
          </c:xVal>
          <c:yVal>
            <c:numRef>
              <c:f>'Fluorescein standard curve'!$B$6:$L$6</c:f>
              <c:numCache>
                <c:ptCount val="11"/>
                <c:pt idx="0">
                  <c:v>46597.500000</c:v>
                </c:pt>
                <c:pt idx="1">
                  <c:v>23965.500000</c:v>
                </c:pt>
                <c:pt idx="2">
                  <c:v>12403.250000</c:v>
                </c:pt>
                <c:pt idx="3">
                  <c:v>5927.250000</c:v>
                </c:pt>
                <c:pt idx="4">
                  <c:v>3161.000000</c:v>
                </c:pt>
                <c:pt idx="5">
                  <c:v>1531.000000</c:v>
                </c:pt>
                <c:pt idx="6">
                  <c:v>756.500000</c:v>
                </c:pt>
                <c:pt idx="7">
                  <c:v>384.000000</c:v>
                </c:pt>
                <c:pt idx="8">
                  <c:v>190.500000</c:v>
                </c:pt>
                <c:pt idx="9">
                  <c:v>95.750000</c:v>
                </c:pt>
                <c:pt idx="10">
                  <c:v>50.000000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logBase val="10"/>
          <c:orientation val="minMax"/>
          <c:max val="100"/>
          <c:min val="0.01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Fluorescein Concentration (uM)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</c:val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Fluorescence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423876</xdr:colOff>
      <xdr:row>8</xdr:row>
      <xdr:rowOff>145796</xdr:rowOff>
    </xdr:from>
    <xdr:to>
      <xdr:col>6</xdr:col>
      <xdr:colOff>504854</xdr:colOff>
      <xdr:row>21</xdr:row>
      <xdr:rowOff>182016</xdr:rowOff>
    </xdr:to>
    <xdr:graphicFrame>
      <xdr:nvGraphicFramePr>
        <xdr:cNvPr id="2" name="Chart 2"/>
        <xdr:cNvGraphicFramePr/>
      </xdr:nvGraphicFramePr>
      <xdr:xfrm>
        <a:off x="423876" y="1669796"/>
        <a:ext cx="4779979" cy="251272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363935</xdr:colOff>
      <xdr:row>8</xdr:row>
      <xdr:rowOff>183641</xdr:rowOff>
    </xdr:from>
    <xdr:to>
      <xdr:col>14</xdr:col>
      <xdr:colOff>522124</xdr:colOff>
      <xdr:row>22</xdr:row>
      <xdr:rowOff>17170</xdr:rowOff>
    </xdr:to>
    <xdr:graphicFrame>
      <xdr:nvGraphicFramePr>
        <xdr:cNvPr id="3" name="Chart 3"/>
        <xdr:cNvGraphicFramePr/>
      </xdr:nvGraphicFramePr>
      <xdr:xfrm>
        <a:off x="5736035" y="1707641"/>
        <a:ext cx="4869890" cy="250053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16"/>
  <sheetViews>
    <sheetView workbookViewId="0" showGridLines="0" defaultGridColor="1"/>
  </sheetViews>
  <sheetFormatPr defaultColWidth="8.83333" defaultRowHeight="15" customHeight="1" outlineLevelRow="0" outlineLevelCol="0"/>
  <cols>
    <col min="1" max="1" width="15.6719" style="1" customWidth="1"/>
    <col min="2" max="2" width="10.3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256" width="8.85156" style="1" customWidth="1"/>
  </cols>
  <sheetData>
    <row r="1" ht="15" customHeight="1">
      <c r="A1" s="2"/>
      <c r="B1" t="s" s="3">
        <v>0</v>
      </c>
      <c r="C1" t="s" s="3">
        <v>1</v>
      </c>
      <c r="D1" s="2"/>
      <c r="E1" s="2"/>
      <c r="F1" s="2"/>
      <c r="G1" s="2"/>
    </row>
    <row r="2" ht="15" customHeight="1">
      <c r="A2" t="s" s="4">
        <v>2</v>
      </c>
      <c r="B2" s="5">
        <v>0.046</v>
      </c>
      <c r="C2" s="5">
        <v>0.042</v>
      </c>
      <c r="D2" s="6"/>
      <c r="E2" t="s" s="7">
        <v>3</v>
      </c>
      <c r="F2" s="2"/>
      <c r="G2" s="2"/>
    </row>
    <row r="3" ht="15" customHeight="1">
      <c r="A3" t="s" s="4">
        <v>4</v>
      </c>
      <c r="B3" s="5">
        <v>0.049</v>
      </c>
      <c r="C3" s="5">
        <v>0.039</v>
      </c>
      <c r="D3" s="6"/>
      <c r="E3" t="s" s="7">
        <v>5</v>
      </c>
      <c r="F3" s="2"/>
      <c r="G3" s="2"/>
    </row>
    <row r="4" ht="15" customHeight="1">
      <c r="A4" t="s" s="4">
        <v>6</v>
      </c>
      <c r="B4" s="5">
        <v>0.046</v>
      </c>
      <c r="C4" s="5">
        <v>0.036</v>
      </c>
      <c r="D4" s="6"/>
      <c r="E4" s="2"/>
      <c r="F4" s="2"/>
      <c r="G4" s="2"/>
    </row>
    <row r="5" ht="15" customHeight="1">
      <c r="A5" t="s" s="4">
        <v>7</v>
      </c>
      <c r="B5" s="5">
        <v>0.045</v>
      </c>
      <c r="C5" s="5">
        <v>0.038</v>
      </c>
      <c r="D5" s="6"/>
      <c r="E5" s="2"/>
      <c r="F5" s="2"/>
      <c r="G5" s="2"/>
    </row>
    <row r="6" ht="15" customHeight="1">
      <c r="A6" t="s" s="4">
        <v>8</v>
      </c>
      <c r="B6" s="8">
        <f>AVERAGE(B2:B5)</f>
        <v>0.0465</v>
      </c>
      <c r="C6" s="8">
        <f>AVERAGE(C2:C5)</f>
        <v>0.03875</v>
      </c>
      <c r="D6" s="6"/>
      <c r="E6" s="2"/>
      <c r="F6" s="2"/>
      <c r="G6" s="2"/>
    </row>
    <row r="7" ht="15" customHeight="1">
      <c r="A7" t="s" s="4">
        <v>9</v>
      </c>
      <c r="B7" s="8">
        <f>$B$6-$C$6</f>
        <v>0.00775</v>
      </c>
      <c r="C7" s="9"/>
      <c r="D7" s="2"/>
      <c r="E7" t="s" s="10">
        <v>10</v>
      </c>
      <c r="F7" s="2"/>
      <c r="G7" s="2"/>
    </row>
    <row r="8" ht="15" customHeight="1">
      <c r="A8" t="s" s="4">
        <v>11</v>
      </c>
      <c r="B8" s="8">
        <v>0.0425</v>
      </c>
      <c r="C8" s="6"/>
      <c r="D8" s="2"/>
      <c r="E8" t="s" s="10">
        <v>12</v>
      </c>
      <c r="F8" s="2"/>
      <c r="G8" s="2"/>
    </row>
    <row r="9" ht="15" customHeight="1">
      <c r="A9" t="s" s="4">
        <v>13</v>
      </c>
      <c r="B9" s="8">
        <f>$B$8/$B$7</f>
        <v>5.483870967741936</v>
      </c>
      <c r="C9" s="6"/>
      <c r="D9" s="2"/>
      <c r="E9" t="s" s="10">
        <v>14</v>
      </c>
      <c r="F9" s="2"/>
      <c r="G9" s="2"/>
    </row>
    <row r="10" ht="15" customHeight="1">
      <c r="A10" s="2"/>
      <c r="B10" s="11"/>
      <c r="C10" s="2"/>
      <c r="D10" s="2"/>
      <c r="E10" s="2"/>
      <c r="F10" s="2"/>
      <c r="G10" s="2"/>
    </row>
    <row r="11" ht="15" customHeight="1">
      <c r="A11" s="2"/>
      <c r="B11" s="2"/>
      <c r="C11" s="2"/>
      <c r="D11" s="2"/>
      <c r="E11" s="2"/>
      <c r="F11" s="2"/>
      <c r="G11" s="2"/>
    </row>
    <row r="12" ht="15" customHeight="1">
      <c r="A12" s="2"/>
      <c r="B12" s="2"/>
      <c r="C12" s="2"/>
      <c r="D12" s="2"/>
      <c r="E12" s="2"/>
      <c r="F12" s="2"/>
      <c r="G12" s="2"/>
    </row>
    <row r="13" ht="15" customHeight="1">
      <c r="A13" s="12"/>
      <c r="B13" s="12"/>
      <c r="C13" s="12"/>
      <c r="D13" s="12"/>
      <c r="E13" s="12"/>
      <c r="F13" s="12"/>
      <c r="G13" s="12"/>
    </row>
    <row r="14" ht="15" customHeight="1">
      <c r="A14" s="12"/>
      <c r="B14" s="13"/>
      <c r="C14" s="13"/>
      <c r="D14" s="13"/>
      <c r="E14" s="13"/>
      <c r="F14" s="12"/>
      <c r="G14" s="12"/>
    </row>
    <row r="15" ht="15" customHeight="1">
      <c r="A15" s="12"/>
      <c r="B15" s="12"/>
      <c r="C15" s="12"/>
      <c r="D15" s="12"/>
      <c r="E15" s="12"/>
      <c r="F15" s="12"/>
      <c r="G15" s="12"/>
    </row>
    <row r="16" ht="15" customHeight="1">
      <c r="A16" s="12"/>
      <c r="B16" s="12"/>
      <c r="C16" s="12"/>
      <c r="D16" s="12"/>
      <c r="E16" s="12"/>
      <c r="F16" s="12"/>
      <c r="G16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32"/>
  <sheetViews>
    <sheetView workbookViewId="0" showGridLines="0" defaultGridColor="1"/>
  </sheetViews>
  <sheetFormatPr defaultColWidth="8.83333" defaultRowHeight="14.75" customHeight="1" outlineLevelRow="0" outlineLevelCol="0"/>
  <cols>
    <col min="1" max="1" width="17.5" style="14" customWidth="1"/>
    <col min="2" max="2" width="8.85156" style="14" customWidth="1"/>
    <col min="3" max="3" width="8.85156" style="14" customWidth="1"/>
    <col min="4" max="4" width="8.85156" style="14" customWidth="1"/>
    <col min="5" max="5" width="8.85156" style="14" customWidth="1"/>
    <col min="6" max="6" width="8.85156" style="14" customWidth="1"/>
    <col min="7" max="7" width="8.85156" style="14" customWidth="1"/>
    <col min="8" max="8" width="8.85156" style="14" customWidth="1"/>
    <col min="9" max="9" width="8.85156" style="14" customWidth="1"/>
    <col min="10" max="10" width="8.85156" style="14" customWidth="1"/>
    <col min="11" max="11" width="8.85156" style="14" customWidth="1"/>
    <col min="12" max="12" width="8.85156" style="14" customWidth="1"/>
    <col min="13" max="13" width="8.85156" style="14" customWidth="1"/>
    <col min="14" max="14" width="8.85156" style="14" customWidth="1"/>
    <col min="15" max="15" width="8.85156" style="14" customWidth="1"/>
    <col min="16" max="16" width="8.85156" style="14" customWidth="1"/>
    <col min="17" max="17" width="8.85156" style="14" customWidth="1"/>
    <col min="18" max="256" width="8.85156" style="14" customWidth="1"/>
  </cols>
  <sheetData>
    <row r="1" ht="15" customHeight="1">
      <c r="A1" t="s" s="15">
        <v>16</v>
      </c>
      <c r="B1" s="16">
        <v>50</v>
      </c>
      <c r="C1" s="16">
        <f>B1/2</f>
        <v>25</v>
      </c>
      <c r="D1" s="16">
        <f>C1/2</f>
        <v>12.5</v>
      </c>
      <c r="E1" s="16">
        <f>D1/2</f>
        <v>6.25</v>
      </c>
      <c r="F1" s="16">
        <f>E1/2</f>
        <v>3.125</v>
      </c>
      <c r="G1" s="16">
        <f>F1/2</f>
        <v>1.5625</v>
      </c>
      <c r="H1" s="16">
        <f>G1/2</f>
        <v>0.78125</v>
      </c>
      <c r="I1" s="16">
        <f>H1/2</f>
        <v>0.390625</v>
      </c>
      <c r="J1" s="16">
        <f>I1/2</f>
        <v>0.1953125</v>
      </c>
      <c r="K1" s="16">
        <f>J1/2</f>
        <v>0.09765625</v>
      </c>
      <c r="L1" s="16">
        <f>K1/2</f>
        <v>0.048828125</v>
      </c>
      <c r="M1" s="17">
        <v>0</v>
      </c>
      <c r="N1" s="18"/>
      <c r="O1" s="18"/>
      <c r="P1" s="18"/>
      <c r="Q1" s="19"/>
    </row>
    <row r="2" ht="15" customHeight="1">
      <c r="A2" t="s" s="20">
        <v>2</v>
      </c>
      <c r="B2" s="21">
        <v>43341</v>
      </c>
      <c r="C2" s="21">
        <v>22471</v>
      </c>
      <c r="D2" s="21">
        <v>11730</v>
      </c>
      <c r="E2" s="21">
        <v>5941</v>
      </c>
      <c r="F2" s="21">
        <v>3010</v>
      </c>
      <c r="G2" s="21">
        <v>1488</v>
      </c>
      <c r="H2" s="21">
        <v>676</v>
      </c>
      <c r="I2" s="21">
        <v>382</v>
      </c>
      <c r="J2" s="21">
        <v>182</v>
      </c>
      <c r="K2" s="21">
        <v>96</v>
      </c>
      <c r="L2" s="21">
        <v>50</v>
      </c>
      <c r="M2" s="21">
        <v>4</v>
      </c>
      <c r="N2" s="6"/>
      <c r="O2" t="s" s="7">
        <v>17</v>
      </c>
      <c r="P2" s="2"/>
      <c r="Q2" s="22"/>
    </row>
    <row r="3" ht="15" customHeight="1">
      <c r="A3" t="s" s="20">
        <v>4</v>
      </c>
      <c r="B3" s="21">
        <v>48485</v>
      </c>
      <c r="C3" s="21">
        <v>24243</v>
      </c>
      <c r="D3" s="21">
        <v>12888</v>
      </c>
      <c r="E3" s="21">
        <v>5385</v>
      </c>
      <c r="F3" s="21">
        <v>3393</v>
      </c>
      <c r="G3" s="21">
        <v>1567</v>
      </c>
      <c r="H3" s="21">
        <v>815</v>
      </c>
      <c r="I3" s="21">
        <v>403</v>
      </c>
      <c r="J3" s="21">
        <v>205</v>
      </c>
      <c r="K3" s="21">
        <v>102</v>
      </c>
      <c r="L3" s="21">
        <v>52</v>
      </c>
      <c r="M3" s="21">
        <v>3</v>
      </c>
      <c r="N3" s="6"/>
      <c r="O3" t="s" s="7">
        <v>5</v>
      </c>
      <c r="P3" s="2"/>
      <c r="Q3" s="22"/>
    </row>
    <row r="4" ht="15" customHeight="1">
      <c r="A4" t="s" s="20">
        <v>6</v>
      </c>
      <c r="B4" s="21">
        <v>46769</v>
      </c>
      <c r="C4" s="21">
        <v>24989</v>
      </c>
      <c r="D4" s="21">
        <v>11912</v>
      </c>
      <c r="E4" s="21">
        <v>6342</v>
      </c>
      <c r="F4" s="21">
        <v>3067</v>
      </c>
      <c r="G4" s="21">
        <v>1564</v>
      </c>
      <c r="H4" s="21">
        <v>769</v>
      </c>
      <c r="I4" s="21">
        <v>376</v>
      </c>
      <c r="J4" s="21">
        <v>189</v>
      </c>
      <c r="K4" s="21">
        <v>94</v>
      </c>
      <c r="L4" s="21">
        <v>49</v>
      </c>
      <c r="M4" s="21">
        <v>3</v>
      </c>
      <c r="N4" s="6"/>
      <c r="O4" s="2"/>
      <c r="P4" s="2"/>
      <c r="Q4" s="22"/>
    </row>
    <row r="5" ht="15" customHeight="1">
      <c r="A5" t="s" s="20">
        <v>7</v>
      </c>
      <c r="B5" s="21">
        <v>47795</v>
      </c>
      <c r="C5" s="21">
        <v>24159</v>
      </c>
      <c r="D5" s="21">
        <v>13083</v>
      </c>
      <c r="E5" s="21">
        <v>6041</v>
      </c>
      <c r="F5" s="21">
        <v>3174</v>
      </c>
      <c r="G5" s="21">
        <v>1505</v>
      </c>
      <c r="H5" s="21">
        <v>766</v>
      </c>
      <c r="I5" s="21">
        <v>375</v>
      </c>
      <c r="J5" s="21">
        <v>186</v>
      </c>
      <c r="K5" s="21">
        <v>91</v>
      </c>
      <c r="L5" s="21">
        <v>49</v>
      </c>
      <c r="M5" s="21">
        <v>4</v>
      </c>
      <c r="N5" s="6"/>
      <c r="O5" t="s" s="10">
        <v>18</v>
      </c>
      <c r="P5" s="2"/>
      <c r="Q5" s="22"/>
    </row>
    <row r="6" ht="15" customHeight="1">
      <c r="A6" t="s" s="20">
        <v>8</v>
      </c>
      <c r="B6" s="8">
        <f>AVERAGE(B2:B5)</f>
        <v>46597.5</v>
      </c>
      <c r="C6" s="8">
        <f>AVERAGE(C2:C5)</f>
        <v>23965.5</v>
      </c>
      <c r="D6" s="8">
        <f>AVERAGE(D2:D5)</f>
        <v>12403.25</v>
      </c>
      <c r="E6" s="8">
        <f>AVERAGE(E2:E5)</f>
        <v>5927.25</v>
      </c>
      <c r="F6" s="8">
        <f>AVERAGE(F2:F5)</f>
        <v>3161</v>
      </c>
      <c r="G6" s="8">
        <f>AVERAGE(G2:G5)</f>
        <v>1531</v>
      </c>
      <c r="H6" s="8">
        <f>AVERAGE(H2:H5)</f>
        <v>756.5</v>
      </c>
      <c r="I6" s="8">
        <f>AVERAGE(I2:I5)</f>
        <v>384</v>
      </c>
      <c r="J6" s="8">
        <f>AVERAGE(J2:J5)</f>
        <v>190.5</v>
      </c>
      <c r="K6" s="8">
        <f>AVERAGE(K2:K5)</f>
        <v>95.75</v>
      </c>
      <c r="L6" s="8">
        <f>AVERAGE(L2:L5)</f>
        <v>50</v>
      </c>
      <c r="M6" s="8">
        <f>AVERAGE(M2:M5)</f>
        <v>3.5</v>
      </c>
      <c r="N6" s="6"/>
      <c r="O6" s="2"/>
      <c r="P6" s="2"/>
      <c r="Q6" s="22"/>
    </row>
    <row r="7" ht="15" customHeight="1">
      <c r="A7" t="s" s="20">
        <v>19</v>
      </c>
      <c r="B7" s="8">
        <f>STDEV(B2:B5)</f>
        <v>2282.605747824184</v>
      </c>
      <c r="C7" s="8">
        <f>STDEV(C2:C5)</f>
        <v>1063.881415697570</v>
      </c>
      <c r="D7" s="8">
        <f>STDEV(D2:D5)</f>
        <v>681.0860811967897</v>
      </c>
      <c r="E7" s="8">
        <f>STDEV(E2:E5)</f>
        <v>399.6585000555683</v>
      </c>
      <c r="F7" s="8">
        <f>STDEV(F2:F5)</f>
        <v>168.9477236701736</v>
      </c>
      <c r="G7" s="8">
        <f>STDEV(G2:G5)</f>
        <v>40.45573712919673</v>
      </c>
      <c r="H7" s="8">
        <f>STDEV(H2:H5)</f>
        <v>58.16356247686347</v>
      </c>
      <c r="I7" s="8">
        <f>STDEV(I2:I5)</f>
        <v>13.0384048104053</v>
      </c>
      <c r="J7" s="8">
        <f>STDEV(J2:J5)</f>
        <v>10.08298897483612</v>
      </c>
      <c r="K7" s="8">
        <f>STDEV(K2:K5)</f>
        <v>4.645786621588784</v>
      </c>
      <c r="L7" s="8">
        <f>STDEV(L2:L5)</f>
        <v>1.414213562373095</v>
      </c>
      <c r="M7" s="8">
        <f>STDEV(M2:M5)</f>
        <v>0.5773502691896257</v>
      </c>
      <c r="N7" s="6"/>
      <c r="O7" s="2"/>
      <c r="P7" s="2"/>
      <c r="Q7" s="22"/>
    </row>
    <row r="8" ht="15" customHeight="1">
      <c r="A8" s="2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2"/>
      <c r="O8" s="2"/>
      <c r="P8" s="2"/>
      <c r="Q8" s="22"/>
    </row>
    <row r="9" ht="15" customHeight="1">
      <c r="A9" s="2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2"/>
    </row>
    <row r="10" ht="15" customHeight="1">
      <c r="A10" s="2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2"/>
    </row>
    <row r="11" ht="15" customHeight="1">
      <c r="A11" s="2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t="s" s="24">
        <v>20</v>
      </c>
    </row>
    <row r="12" ht="15" customHeight="1">
      <c r="A12" s="2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t="s" s="24">
        <v>21</v>
      </c>
    </row>
    <row r="13" ht="15" customHeight="1">
      <c r="A13" s="2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t="s" s="24">
        <v>22</v>
      </c>
    </row>
    <row r="14" ht="15" customHeight="1">
      <c r="A14" s="2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t="s" s="24">
        <v>23</v>
      </c>
    </row>
    <row r="15" ht="15" customHeight="1">
      <c r="A15" s="2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t="s" s="24">
        <v>24</v>
      </c>
    </row>
    <row r="16" ht="15" customHeight="1">
      <c r="A16" s="2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2"/>
    </row>
    <row r="17" ht="15" customHeight="1">
      <c r="A17" s="2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2"/>
    </row>
    <row r="18" ht="15" customHeight="1">
      <c r="A18" s="2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2"/>
    </row>
    <row r="19" ht="15" customHeight="1">
      <c r="A19" s="2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2"/>
    </row>
    <row r="20" ht="15" customHeight="1">
      <c r="A20" s="2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2"/>
    </row>
    <row r="21" ht="15" customHeight="1">
      <c r="A21" s="2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2"/>
    </row>
    <row r="22" ht="15" customHeight="1">
      <c r="A22" s="2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2"/>
    </row>
    <row r="23" ht="15" customHeight="1">
      <c r="A23" s="2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2"/>
    </row>
    <row r="24" ht="15" customHeight="1">
      <c r="A24" s="2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2"/>
    </row>
    <row r="25" ht="15" customHeight="1">
      <c r="A25" s="2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2"/>
    </row>
    <row r="26" ht="15" customHeight="1">
      <c r="A26" t="s" s="25">
        <v>25</v>
      </c>
      <c r="B26" s="26">
        <v>50</v>
      </c>
      <c r="C26" s="26">
        <f>B26/2</f>
        <v>25</v>
      </c>
      <c r="D26" s="26">
        <f>C26/2</f>
        <v>12.5</v>
      </c>
      <c r="E26" s="26">
        <f>D26/2</f>
        <v>6.25</v>
      </c>
      <c r="F26" s="26">
        <f>E26/2</f>
        <v>3.125</v>
      </c>
      <c r="G26" s="26">
        <f>F26/2</f>
        <v>1.5625</v>
      </c>
      <c r="H26" s="26">
        <f>G26/2</f>
        <v>0.78125</v>
      </c>
      <c r="I26" s="26">
        <f>H26/2</f>
        <v>0.390625</v>
      </c>
      <c r="J26" s="26">
        <f>I26/2</f>
        <v>0.1953125</v>
      </c>
      <c r="K26" s="26">
        <f>J26/2</f>
        <v>0.09765625</v>
      </c>
      <c r="L26" s="26">
        <f>K26/2</f>
        <v>0.048828125</v>
      </c>
      <c r="M26" s="2"/>
      <c r="N26" s="2"/>
      <c r="O26" s="2"/>
      <c r="P26" s="2"/>
      <c r="Q26" s="22"/>
    </row>
    <row r="27" ht="15" customHeight="1">
      <c r="A27" t="s" s="20">
        <v>26</v>
      </c>
      <c r="B27" s="27">
        <v>0.00107301893878427</v>
      </c>
      <c r="C27" s="27">
        <v>0.001043166218105193</v>
      </c>
      <c r="D27" s="27">
        <v>0.00100780037490174</v>
      </c>
      <c r="E27" s="27">
        <v>0.001054451895904509</v>
      </c>
      <c r="F27" s="27">
        <v>0.0009886111989876622</v>
      </c>
      <c r="G27" s="27">
        <v>0.001020574787720444</v>
      </c>
      <c r="H27" s="27">
        <v>0.001032716457369465</v>
      </c>
      <c r="I27" s="27">
        <v>0.001017252604166667</v>
      </c>
      <c r="J27" s="27">
        <v>0.001025262467191601</v>
      </c>
      <c r="K27" s="27">
        <v>0.00101990861618799</v>
      </c>
      <c r="L27" s="27">
        <v>0.0009765625</v>
      </c>
      <c r="M27" s="6"/>
      <c r="N27" s="2"/>
      <c r="O27" s="2"/>
      <c r="P27" s="2"/>
      <c r="Q27" s="22"/>
    </row>
    <row r="28" ht="15" customHeight="1">
      <c r="A28" t="s" s="28">
        <v>27</v>
      </c>
      <c r="B28" s="29"/>
      <c r="C28" s="8">
        <f>AVERAGE(C27:G27)</f>
        <v>0.00102292089512391</v>
      </c>
      <c r="D28" s="30"/>
      <c r="E28" s="31"/>
      <c r="F28" s="31"/>
      <c r="G28" s="31"/>
      <c r="H28" s="31"/>
      <c r="I28" s="11"/>
      <c r="J28" s="11"/>
      <c r="K28" s="11"/>
      <c r="L28" s="11"/>
      <c r="M28" s="2"/>
      <c r="N28" s="2"/>
      <c r="O28" s="2"/>
      <c r="P28" s="2"/>
      <c r="Q28" s="22"/>
    </row>
    <row r="29" ht="15" customHeight="1">
      <c r="A29" s="23"/>
      <c r="B29" s="32"/>
      <c r="C29" t="s" s="33">
        <v>28</v>
      </c>
      <c r="D29" s="32"/>
      <c r="E29" s="32"/>
      <c r="F29" s="32"/>
      <c r="G29" s="32"/>
      <c r="H29" s="32"/>
      <c r="I29" s="2"/>
      <c r="J29" s="2"/>
      <c r="K29" s="2"/>
      <c r="L29" s="2"/>
      <c r="M29" s="2"/>
      <c r="N29" s="2"/>
      <c r="O29" s="2"/>
      <c r="P29" s="2"/>
      <c r="Q29" s="22"/>
    </row>
    <row r="30" ht="15" customHeight="1">
      <c r="A30" s="23"/>
      <c r="B30" s="32"/>
      <c r="C30" t="s" s="10">
        <v>29</v>
      </c>
      <c r="D30" s="32"/>
      <c r="E30" s="32"/>
      <c r="F30" s="32"/>
      <c r="G30" s="32"/>
      <c r="H30" s="32"/>
      <c r="I30" s="2"/>
      <c r="J30" s="2"/>
      <c r="K30" s="2"/>
      <c r="L30" s="2"/>
      <c r="M30" s="2"/>
      <c r="N30" s="2"/>
      <c r="O30" s="2"/>
      <c r="P30" s="2"/>
      <c r="Q30" s="22"/>
    </row>
    <row r="31" ht="15" customHeight="1">
      <c r="A31" s="23"/>
      <c r="B31" s="32"/>
      <c r="C31" s="32"/>
      <c r="D31" s="32"/>
      <c r="E31" s="32"/>
      <c r="F31" s="32"/>
      <c r="G31" s="32"/>
      <c r="H31" s="32"/>
      <c r="I31" s="2"/>
      <c r="J31" s="2"/>
      <c r="K31" s="2"/>
      <c r="L31" s="2"/>
      <c r="M31" s="2"/>
      <c r="N31" s="2"/>
      <c r="O31" s="2"/>
      <c r="P31" s="2"/>
      <c r="Q31" s="22"/>
    </row>
    <row r="32" ht="15" customHeight="1">
      <c r="A32" s="34"/>
      <c r="B32" s="35"/>
      <c r="C32" s="36"/>
      <c r="D32" s="35"/>
      <c r="E32" s="35"/>
      <c r="F32" s="35"/>
      <c r="G32" s="35"/>
      <c r="H32" s="35"/>
      <c r="I32" s="36"/>
      <c r="J32" s="36"/>
      <c r="K32" s="36"/>
      <c r="L32" s="36"/>
      <c r="M32" s="36"/>
      <c r="N32" s="36"/>
      <c r="O32" s="36"/>
      <c r="P32" s="36"/>
      <c r="Q32" s="3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U57"/>
  <sheetViews>
    <sheetView workbookViewId="0" showGridLines="0" defaultGridColor="1"/>
  </sheetViews>
  <sheetFormatPr defaultColWidth="11.5" defaultRowHeight="15" customHeight="1" outlineLevelRow="0" outlineLevelCol="0"/>
  <cols>
    <col min="1" max="1" width="17.1719" style="38" customWidth="1"/>
    <col min="2" max="2" width="9.85156" style="38" customWidth="1"/>
    <col min="3" max="3" width="9.85156" style="38" customWidth="1"/>
    <col min="4" max="4" width="9.85156" style="38" customWidth="1"/>
    <col min="5" max="5" width="9.85156" style="38" customWidth="1"/>
    <col min="6" max="6" width="9.85156" style="38" customWidth="1"/>
    <col min="7" max="7" width="9.85156" style="38" customWidth="1"/>
    <col min="8" max="8" width="9.85156" style="38" customWidth="1"/>
    <col min="9" max="9" width="9.85156" style="38" customWidth="1"/>
    <col min="10" max="10" width="9.85156" style="38" customWidth="1"/>
    <col min="11" max="11" width="6.17188" style="38" customWidth="1"/>
    <col min="12" max="12" width="17.1719" style="38" customWidth="1"/>
    <col min="13" max="13" width="9.85156" style="38" customWidth="1"/>
    <col min="14" max="14" width="9.85156" style="38" customWidth="1"/>
    <col min="15" max="15" width="9.85156" style="38" customWidth="1"/>
    <col min="16" max="16" width="9.85156" style="38" customWidth="1"/>
    <col min="17" max="17" width="9.85156" style="38" customWidth="1"/>
    <col min="18" max="18" width="9.85156" style="38" customWidth="1"/>
    <col min="19" max="19" width="9.85156" style="38" customWidth="1"/>
    <col min="20" max="20" width="9.85156" style="38" customWidth="1"/>
    <col min="21" max="21" width="9.85156" style="38" customWidth="1"/>
    <col min="22" max="256" width="11.5" style="38" customWidth="1"/>
  </cols>
  <sheetData>
    <row r="1" ht="18.75" customHeight="1">
      <c r="A1" t="s" s="39">
        <v>30</v>
      </c>
      <c r="B1" s="2"/>
      <c r="C1" t="s" s="7">
        <v>31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" customHeight="1">
      <c r="A2" s="2"/>
      <c r="B2" s="2"/>
      <c r="C2" t="s" s="7">
        <v>32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5" customHeight="1">
      <c r="A3" s="2"/>
      <c r="B3" s="2"/>
      <c r="C3" t="s" s="7">
        <v>33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5.75" customHeight="1">
      <c r="A5" t="s" s="40">
        <v>34</v>
      </c>
      <c r="B5" s="2"/>
      <c r="C5" s="2"/>
      <c r="D5" s="2"/>
      <c r="E5" s="2"/>
      <c r="F5" s="2"/>
      <c r="G5" s="2"/>
      <c r="H5" s="2"/>
      <c r="I5" s="2"/>
      <c r="J5" s="2"/>
      <c r="K5" s="2"/>
      <c r="L5" t="s" s="40">
        <v>35</v>
      </c>
      <c r="M5" s="2"/>
      <c r="N5" s="2"/>
      <c r="O5" s="2"/>
      <c r="P5" s="2"/>
      <c r="Q5" s="2"/>
      <c r="R5" s="2"/>
      <c r="S5" s="2"/>
      <c r="T5" s="2"/>
      <c r="U5" s="2"/>
    </row>
    <row r="6" ht="15" customHeight="1">
      <c r="A6" t="s" s="41">
        <v>36</v>
      </c>
      <c r="B6" t="s" s="42">
        <v>37</v>
      </c>
      <c r="C6" t="s" s="42">
        <v>38</v>
      </c>
      <c r="D6" t="s" s="42">
        <v>39</v>
      </c>
      <c r="E6" t="s" s="42">
        <v>40</v>
      </c>
      <c r="F6" t="s" s="42">
        <v>41</v>
      </c>
      <c r="G6" t="s" s="42">
        <v>42</v>
      </c>
      <c r="H6" t="s" s="42">
        <v>43</v>
      </c>
      <c r="I6" t="s" s="42">
        <v>44</v>
      </c>
      <c r="J6" t="s" s="42">
        <v>45</v>
      </c>
      <c r="K6" s="2"/>
      <c r="L6" t="s" s="41">
        <v>36</v>
      </c>
      <c r="M6" t="s" s="42">
        <v>37</v>
      </c>
      <c r="N6" t="s" s="42">
        <v>38</v>
      </c>
      <c r="O6" t="s" s="42">
        <v>39</v>
      </c>
      <c r="P6" t="s" s="42">
        <v>40</v>
      </c>
      <c r="Q6" t="s" s="42">
        <v>41</v>
      </c>
      <c r="R6" t="s" s="42">
        <v>42</v>
      </c>
      <c r="S6" t="s" s="42">
        <v>43</v>
      </c>
      <c r="T6" t="s" s="42">
        <v>44</v>
      </c>
      <c r="U6" t="s" s="42">
        <v>45</v>
      </c>
    </row>
    <row r="7" ht="15" customHeight="1">
      <c r="A7" t="s" s="42">
        <v>46</v>
      </c>
      <c r="B7" s="12">
        <v>1983</v>
      </c>
      <c r="C7" s="12">
        <v>2233</v>
      </c>
      <c r="D7" s="12">
        <v>2396</v>
      </c>
      <c r="E7" s="12">
        <v>2144</v>
      </c>
      <c r="F7" s="12">
        <v>2093</v>
      </c>
      <c r="G7" s="12">
        <v>2594</v>
      </c>
      <c r="H7" s="12">
        <v>2298</v>
      </c>
      <c r="I7" s="12">
        <v>2355</v>
      </c>
      <c r="J7" s="12">
        <v>1964</v>
      </c>
      <c r="K7" s="2"/>
      <c r="L7" t="s" s="42">
        <v>46</v>
      </c>
      <c r="M7" s="12">
        <v>0.07000000000000001</v>
      </c>
      <c r="N7" s="12">
        <v>0.068</v>
      </c>
      <c r="O7" s="12">
        <v>0.053</v>
      </c>
      <c r="P7" s="12">
        <v>0.068</v>
      </c>
      <c r="Q7" s="12">
        <v>0.081</v>
      </c>
      <c r="R7" s="12">
        <v>0.065</v>
      </c>
      <c r="S7" s="12">
        <v>0.099</v>
      </c>
      <c r="T7" s="12">
        <v>0.07199999999999999</v>
      </c>
      <c r="U7" s="12">
        <v>0.051</v>
      </c>
    </row>
    <row r="8" ht="15" customHeight="1">
      <c r="A8" t="s" s="42">
        <v>47</v>
      </c>
      <c r="B8" s="12">
        <v>2028</v>
      </c>
      <c r="C8" s="12">
        <v>2276</v>
      </c>
      <c r="D8" s="12">
        <v>2113</v>
      </c>
      <c r="E8" s="12">
        <v>2188</v>
      </c>
      <c r="F8" s="12">
        <v>2156</v>
      </c>
      <c r="G8" s="12">
        <v>2701</v>
      </c>
      <c r="H8" s="12">
        <v>2413</v>
      </c>
      <c r="I8" s="12">
        <v>2265</v>
      </c>
      <c r="J8" s="12">
        <v>2099</v>
      </c>
      <c r="K8" s="2"/>
      <c r="L8" t="s" s="42">
        <v>47</v>
      </c>
      <c r="M8" s="12">
        <v>0.07199999999999999</v>
      </c>
      <c r="N8" s="12">
        <v>0.066</v>
      </c>
      <c r="O8" s="12">
        <v>0.07199999999999999</v>
      </c>
      <c r="P8" s="12">
        <v>0.073</v>
      </c>
      <c r="Q8" s="12">
        <v>0.08400000000000001</v>
      </c>
      <c r="R8" s="12">
        <v>0.063</v>
      </c>
      <c r="S8" s="12">
        <v>0.07000000000000001</v>
      </c>
      <c r="T8" s="12">
        <v>0.076</v>
      </c>
      <c r="U8" s="12">
        <v>0.055</v>
      </c>
    </row>
    <row r="9" ht="15" customHeight="1">
      <c r="A9" t="s" s="42">
        <v>48</v>
      </c>
      <c r="B9" s="12">
        <v>2202</v>
      </c>
      <c r="C9" s="12">
        <v>2333</v>
      </c>
      <c r="D9" s="12">
        <v>2536</v>
      </c>
      <c r="E9" s="12">
        <v>2249</v>
      </c>
      <c r="F9" s="12">
        <v>1994</v>
      </c>
      <c r="G9" s="12">
        <v>2521</v>
      </c>
      <c r="H9" s="12">
        <v>2291</v>
      </c>
      <c r="I9" s="12">
        <v>2312</v>
      </c>
      <c r="J9" s="12">
        <v>2057</v>
      </c>
      <c r="K9" s="2"/>
      <c r="L9" t="s" s="42">
        <v>48</v>
      </c>
      <c r="M9" s="12">
        <v>0.07099999999999999</v>
      </c>
      <c r="N9" s="12">
        <v>0.061</v>
      </c>
      <c r="O9" s="12">
        <v>0.061</v>
      </c>
      <c r="P9" s="12">
        <v>0.064</v>
      </c>
      <c r="Q9" s="12">
        <v>0.068</v>
      </c>
      <c r="R9" s="12">
        <v>0.062</v>
      </c>
      <c r="S9" s="12">
        <v>0.075</v>
      </c>
      <c r="T9" s="12">
        <v>0.08</v>
      </c>
      <c r="U9" s="12">
        <v>0.053</v>
      </c>
    </row>
    <row r="10" ht="15" customHeight="1">
      <c r="A10" t="s" s="42">
        <v>49</v>
      </c>
      <c r="B10" s="12">
        <v>2365</v>
      </c>
      <c r="C10" s="12">
        <v>2220</v>
      </c>
      <c r="D10" s="12">
        <v>2315</v>
      </c>
      <c r="E10" s="12">
        <v>2185</v>
      </c>
      <c r="F10" s="12">
        <v>2172</v>
      </c>
      <c r="G10" s="12">
        <v>2489</v>
      </c>
      <c r="H10" s="12">
        <v>2415</v>
      </c>
      <c r="I10" s="12">
        <v>2126</v>
      </c>
      <c r="J10" s="12">
        <v>2007</v>
      </c>
      <c r="K10" s="2"/>
      <c r="L10" t="s" s="42">
        <v>49</v>
      </c>
      <c r="M10" s="12">
        <v>0.065</v>
      </c>
      <c r="N10" s="12">
        <v>0.058</v>
      </c>
      <c r="O10" s="12">
        <v>0.064</v>
      </c>
      <c r="P10" s="12">
        <v>0.08400000000000001</v>
      </c>
      <c r="Q10" s="12">
        <v>0.08500000000000001</v>
      </c>
      <c r="R10" s="12">
        <v>0.075</v>
      </c>
      <c r="S10" s="12">
        <v>0.112</v>
      </c>
      <c r="T10" s="12">
        <v>0.079</v>
      </c>
      <c r="U10" s="12">
        <v>0.058</v>
      </c>
    </row>
    <row r="11" ht="15" customHeight="1">
      <c r="A11" t="s" s="42">
        <v>50</v>
      </c>
      <c r="B11" s="12">
        <v>2124</v>
      </c>
      <c r="C11" s="12">
        <v>2271</v>
      </c>
      <c r="D11" s="12">
        <v>2204</v>
      </c>
      <c r="E11" s="12">
        <v>2278</v>
      </c>
      <c r="F11" s="12">
        <v>1933</v>
      </c>
      <c r="G11" s="12">
        <v>2101</v>
      </c>
      <c r="H11" s="12">
        <v>2239</v>
      </c>
      <c r="I11" s="12">
        <v>2301</v>
      </c>
      <c r="J11" s="12">
        <v>2001</v>
      </c>
      <c r="K11" s="2"/>
      <c r="L11" t="s" s="42">
        <v>50</v>
      </c>
      <c r="M11" s="12">
        <v>0.065</v>
      </c>
      <c r="N11" s="12">
        <v>0.06</v>
      </c>
      <c r="O11" s="12">
        <v>0.055</v>
      </c>
      <c r="P11" s="12">
        <v>0.07000000000000001</v>
      </c>
      <c r="Q11" s="12">
        <v>0.113</v>
      </c>
      <c r="R11" s="12">
        <v>0.123</v>
      </c>
      <c r="S11" s="12">
        <v>0.056</v>
      </c>
      <c r="T11" s="12">
        <v>0.08</v>
      </c>
      <c r="U11" s="12">
        <v>0.052</v>
      </c>
    </row>
    <row r="12" ht="15" customHeight="1">
      <c r="A12" t="s" s="42">
        <v>51</v>
      </c>
      <c r="B12" s="12">
        <v>2145</v>
      </c>
      <c r="C12" s="12">
        <v>2310</v>
      </c>
      <c r="D12" s="12">
        <v>2380</v>
      </c>
      <c r="E12" s="12">
        <v>2363</v>
      </c>
      <c r="F12" s="12">
        <v>2069</v>
      </c>
      <c r="G12" s="12">
        <v>2550</v>
      </c>
      <c r="H12" s="12">
        <v>2276</v>
      </c>
      <c r="I12" s="12">
        <v>2109</v>
      </c>
      <c r="J12" s="12">
        <v>1981</v>
      </c>
      <c r="K12" s="2"/>
      <c r="L12" t="s" s="42">
        <v>51</v>
      </c>
      <c r="M12" s="12">
        <v>0.091</v>
      </c>
      <c r="N12" s="12">
        <v>0.055</v>
      </c>
      <c r="O12" s="12">
        <v>0.058</v>
      </c>
      <c r="P12" s="12">
        <v>0.098</v>
      </c>
      <c r="Q12" s="12">
        <v>0.093</v>
      </c>
      <c r="R12" s="12">
        <v>0.061</v>
      </c>
      <c r="S12" s="12">
        <v>0.067</v>
      </c>
      <c r="T12" s="12">
        <v>0.07000000000000001</v>
      </c>
      <c r="U12" s="12">
        <v>0.047</v>
      </c>
    </row>
    <row r="13" ht="15" customHeight="1">
      <c r="A13" t="s" s="42">
        <v>52</v>
      </c>
      <c r="B13" s="12">
        <v>2201</v>
      </c>
      <c r="C13" s="12">
        <v>2272</v>
      </c>
      <c r="D13" s="12">
        <v>2400</v>
      </c>
      <c r="E13" s="12">
        <v>2662</v>
      </c>
      <c r="F13" s="12">
        <v>2216</v>
      </c>
      <c r="G13" s="12">
        <v>2400</v>
      </c>
      <c r="H13" s="12">
        <v>2268</v>
      </c>
      <c r="I13" s="12">
        <v>2227</v>
      </c>
      <c r="J13" s="12">
        <v>2025</v>
      </c>
      <c r="K13" s="2"/>
      <c r="L13" t="s" s="42">
        <v>52</v>
      </c>
      <c r="M13" s="12">
        <v>0.079</v>
      </c>
      <c r="N13" s="12">
        <v>0.063</v>
      </c>
      <c r="O13" s="12">
        <v>0.065</v>
      </c>
      <c r="P13" s="12">
        <v>0.06</v>
      </c>
      <c r="Q13" s="12">
        <v>0.078</v>
      </c>
      <c r="R13" s="12">
        <v>0.056</v>
      </c>
      <c r="S13" s="12">
        <v>0.062</v>
      </c>
      <c r="T13" s="12">
        <v>0.07099999999999999</v>
      </c>
      <c r="U13" s="12">
        <v>0.096</v>
      </c>
    </row>
    <row r="14" ht="15" customHeight="1">
      <c r="A14" t="s" s="42">
        <v>53</v>
      </c>
      <c r="B14" s="12">
        <v>2282</v>
      </c>
      <c r="C14" s="12">
        <v>2364</v>
      </c>
      <c r="D14" s="12">
        <v>2502</v>
      </c>
      <c r="E14" s="12">
        <v>2470</v>
      </c>
      <c r="F14" s="12">
        <v>2122</v>
      </c>
      <c r="G14" s="12">
        <v>2410</v>
      </c>
      <c r="H14" s="12">
        <v>2117</v>
      </c>
      <c r="I14" s="12">
        <v>2148</v>
      </c>
      <c r="J14" s="12">
        <v>2290</v>
      </c>
      <c r="K14" s="2"/>
      <c r="L14" t="s" s="42">
        <v>53</v>
      </c>
      <c r="M14" s="12">
        <v>0.066</v>
      </c>
      <c r="N14" s="12">
        <v>0.064</v>
      </c>
      <c r="O14" s="12">
        <v>0.058</v>
      </c>
      <c r="P14" s="12">
        <v>0.068</v>
      </c>
      <c r="Q14" s="12">
        <v>0.06</v>
      </c>
      <c r="R14" s="12">
        <v>0.056</v>
      </c>
      <c r="S14" s="12">
        <v>0.06</v>
      </c>
      <c r="T14" s="12">
        <v>0.068</v>
      </c>
      <c r="U14" s="12">
        <v>0.054</v>
      </c>
    </row>
    <row r="1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5" customHeight="1">
      <c r="A16" t="s" s="41">
        <v>54</v>
      </c>
      <c r="B16" t="s" s="42">
        <v>37</v>
      </c>
      <c r="C16" t="s" s="42">
        <v>38</v>
      </c>
      <c r="D16" t="s" s="42">
        <v>39</v>
      </c>
      <c r="E16" t="s" s="42">
        <v>40</v>
      </c>
      <c r="F16" t="s" s="42">
        <v>41</v>
      </c>
      <c r="G16" t="s" s="42">
        <v>42</v>
      </c>
      <c r="H16" t="s" s="42">
        <v>43</v>
      </c>
      <c r="I16" t="s" s="42">
        <v>44</v>
      </c>
      <c r="J16" t="s" s="42">
        <v>45</v>
      </c>
      <c r="K16" s="2"/>
      <c r="L16" t="s" s="41">
        <v>54</v>
      </c>
      <c r="M16" t="s" s="42">
        <v>37</v>
      </c>
      <c r="N16" t="s" s="42">
        <v>38</v>
      </c>
      <c r="O16" t="s" s="42">
        <v>39</v>
      </c>
      <c r="P16" t="s" s="42">
        <v>40</v>
      </c>
      <c r="Q16" t="s" s="42">
        <v>41</v>
      </c>
      <c r="R16" t="s" s="42">
        <v>42</v>
      </c>
      <c r="S16" t="s" s="42">
        <v>43</v>
      </c>
      <c r="T16" t="s" s="42">
        <v>44</v>
      </c>
      <c r="U16" t="s" s="42">
        <v>45</v>
      </c>
    </row>
    <row r="17" ht="15" customHeight="1">
      <c r="A17" t="s" s="42">
        <v>46</v>
      </c>
      <c r="B17" s="12">
        <v>1478</v>
      </c>
      <c r="C17" s="12">
        <v>3782</v>
      </c>
      <c r="D17" s="12">
        <v>2180</v>
      </c>
      <c r="E17" s="12">
        <v>3274</v>
      </c>
      <c r="F17" s="12">
        <v>1918</v>
      </c>
      <c r="G17" s="12">
        <v>2760</v>
      </c>
      <c r="H17" s="12">
        <v>2162</v>
      </c>
      <c r="I17" s="12">
        <v>1689</v>
      </c>
      <c r="J17" s="12">
        <v>2078</v>
      </c>
      <c r="K17" s="2"/>
      <c r="L17" t="s" s="42">
        <v>46</v>
      </c>
      <c r="M17" s="12">
        <v>0.363</v>
      </c>
      <c r="N17" s="12">
        <v>0.256</v>
      </c>
      <c r="O17" s="12">
        <v>0.057</v>
      </c>
      <c r="P17" s="12">
        <v>0.295</v>
      </c>
      <c r="Q17" s="12">
        <v>0.286</v>
      </c>
      <c r="R17" s="12">
        <v>0.241</v>
      </c>
      <c r="S17" s="12">
        <v>0.298</v>
      </c>
      <c r="T17" s="12">
        <v>0.251</v>
      </c>
      <c r="U17" s="12">
        <v>0.053</v>
      </c>
    </row>
    <row r="18" ht="15" customHeight="1">
      <c r="A18" t="s" s="42">
        <v>47</v>
      </c>
      <c r="B18" s="12">
        <v>2196</v>
      </c>
      <c r="C18" s="12">
        <v>3880</v>
      </c>
      <c r="D18" s="12">
        <v>2313</v>
      </c>
      <c r="E18" s="12">
        <v>3492</v>
      </c>
      <c r="F18" s="12">
        <v>2437</v>
      </c>
      <c r="G18" s="12">
        <v>2658</v>
      </c>
      <c r="H18" s="12">
        <v>2153</v>
      </c>
      <c r="I18" s="12">
        <v>1880</v>
      </c>
      <c r="J18" s="12">
        <v>2192</v>
      </c>
      <c r="K18" s="2"/>
      <c r="L18" t="s" s="42">
        <v>47</v>
      </c>
      <c r="M18" s="12">
        <v>0.306</v>
      </c>
      <c r="N18" s="12">
        <v>0.218</v>
      </c>
      <c r="O18" s="12">
        <v>0.061</v>
      </c>
      <c r="P18" s="12">
        <v>0.305</v>
      </c>
      <c r="Q18" s="12">
        <v>0.312</v>
      </c>
      <c r="R18" s="12">
        <v>0.238</v>
      </c>
      <c r="S18" s="12">
        <v>0.297</v>
      </c>
      <c r="T18" s="12">
        <v>0.265</v>
      </c>
      <c r="U18" s="12">
        <v>0.066</v>
      </c>
    </row>
    <row r="19" ht="15" customHeight="1">
      <c r="A19" t="s" s="42">
        <v>48</v>
      </c>
      <c r="B19" s="12">
        <v>2305</v>
      </c>
      <c r="C19" s="12">
        <v>3295</v>
      </c>
      <c r="D19" s="12">
        <v>2249</v>
      </c>
      <c r="E19" s="12">
        <v>3347</v>
      </c>
      <c r="F19" s="12">
        <v>2286</v>
      </c>
      <c r="G19" s="12">
        <v>3507</v>
      </c>
      <c r="H19" s="12">
        <v>2055</v>
      </c>
      <c r="I19" s="12">
        <v>1582</v>
      </c>
      <c r="J19" s="12">
        <v>1959</v>
      </c>
      <c r="K19" s="2"/>
      <c r="L19" t="s" s="42">
        <v>48</v>
      </c>
      <c r="M19" s="12">
        <v>0.298</v>
      </c>
      <c r="N19" s="12">
        <v>0.222</v>
      </c>
      <c r="O19" s="12">
        <v>0.063</v>
      </c>
      <c r="P19" s="12">
        <v>0.349</v>
      </c>
      <c r="Q19" s="12">
        <v>0.3</v>
      </c>
      <c r="R19" s="12">
        <v>0.264</v>
      </c>
      <c r="S19" s="12">
        <v>0.302</v>
      </c>
      <c r="T19" s="12">
        <v>0.235</v>
      </c>
      <c r="U19" s="12">
        <v>0.059</v>
      </c>
    </row>
    <row r="20" ht="15" customHeight="1">
      <c r="A20" t="s" s="42">
        <v>49</v>
      </c>
      <c r="B20" s="12">
        <v>2062</v>
      </c>
      <c r="C20" s="12">
        <v>4343</v>
      </c>
      <c r="D20" s="12">
        <v>2095</v>
      </c>
      <c r="E20" s="12">
        <v>3369</v>
      </c>
      <c r="F20" s="12">
        <v>2010</v>
      </c>
      <c r="G20" s="12">
        <v>2786</v>
      </c>
      <c r="H20" s="12">
        <v>2161</v>
      </c>
      <c r="I20" s="12">
        <v>1540</v>
      </c>
      <c r="J20" s="12">
        <v>1968</v>
      </c>
      <c r="K20" s="2"/>
      <c r="L20" t="s" s="42">
        <v>49</v>
      </c>
      <c r="M20" s="12">
        <v>0.348</v>
      </c>
      <c r="N20" s="12">
        <v>0.275</v>
      </c>
      <c r="O20" s="12">
        <v>0.063</v>
      </c>
      <c r="P20" s="12">
        <v>0.343</v>
      </c>
      <c r="Q20" s="12">
        <v>0.362</v>
      </c>
      <c r="R20" s="12">
        <v>0.251</v>
      </c>
      <c r="S20" s="12">
        <v>0.33</v>
      </c>
      <c r="T20" s="12">
        <v>0.222</v>
      </c>
      <c r="U20" s="12">
        <v>0.049</v>
      </c>
    </row>
    <row r="21" ht="15" customHeight="1">
      <c r="A21" t="s" s="42">
        <v>50</v>
      </c>
      <c r="B21" s="12">
        <v>2005</v>
      </c>
      <c r="C21" s="12">
        <v>3156</v>
      </c>
      <c r="D21" s="12">
        <v>2140</v>
      </c>
      <c r="E21" s="12">
        <v>3368</v>
      </c>
      <c r="F21" s="12">
        <v>2475</v>
      </c>
      <c r="G21" s="12">
        <v>2343</v>
      </c>
      <c r="H21" s="12">
        <v>2235</v>
      </c>
      <c r="I21" s="12">
        <v>2159</v>
      </c>
      <c r="J21" s="12">
        <v>1941</v>
      </c>
      <c r="K21" s="2"/>
      <c r="L21" t="s" s="42">
        <v>50</v>
      </c>
      <c r="M21" s="12">
        <v>0.283</v>
      </c>
      <c r="N21" s="12">
        <v>0.22</v>
      </c>
      <c r="O21" s="12">
        <v>0.067</v>
      </c>
      <c r="P21" s="12">
        <v>0.384</v>
      </c>
      <c r="Q21" s="12">
        <v>0.41</v>
      </c>
      <c r="R21" s="12">
        <v>0.21</v>
      </c>
      <c r="S21" s="12">
        <v>0.284</v>
      </c>
      <c r="T21" s="12">
        <v>0.34</v>
      </c>
      <c r="U21" s="12">
        <v>0.055</v>
      </c>
    </row>
    <row r="22" ht="15" customHeight="1">
      <c r="A22" t="s" s="42">
        <v>51</v>
      </c>
      <c r="B22" s="12">
        <v>2252</v>
      </c>
      <c r="C22" s="12">
        <v>3291</v>
      </c>
      <c r="D22" s="12">
        <v>1675</v>
      </c>
      <c r="E22" s="12">
        <v>3276</v>
      </c>
      <c r="F22" s="12">
        <v>2234</v>
      </c>
      <c r="G22" s="12">
        <v>3645</v>
      </c>
      <c r="H22" s="12">
        <v>2613</v>
      </c>
      <c r="I22" s="12">
        <v>2131</v>
      </c>
      <c r="J22" s="12">
        <v>2052</v>
      </c>
      <c r="K22" s="2"/>
      <c r="L22" t="s" s="42">
        <v>51</v>
      </c>
      <c r="M22" s="12">
        <v>0.261</v>
      </c>
      <c r="N22" s="12">
        <v>0.215</v>
      </c>
      <c r="O22" s="12">
        <v>0.07199999999999999</v>
      </c>
      <c r="P22" s="12">
        <v>0.383</v>
      </c>
      <c r="Q22" s="12">
        <v>0.412</v>
      </c>
      <c r="R22" s="12">
        <v>0.221</v>
      </c>
      <c r="S22" s="12">
        <v>0.312</v>
      </c>
      <c r="T22" s="12">
        <v>0.355</v>
      </c>
      <c r="U22" s="12">
        <v>0.05</v>
      </c>
    </row>
    <row r="23" ht="15" customHeight="1">
      <c r="A23" t="s" s="42">
        <v>52</v>
      </c>
      <c r="B23" s="12">
        <v>2075</v>
      </c>
      <c r="C23" s="12">
        <v>2802</v>
      </c>
      <c r="D23" s="12">
        <v>2758</v>
      </c>
      <c r="E23" s="12">
        <v>3587</v>
      </c>
      <c r="F23" s="12">
        <v>1934</v>
      </c>
      <c r="G23" s="12">
        <v>3241</v>
      </c>
      <c r="H23" s="12">
        <v>2380</v>
      </c>
      <c r="I23" s="12">
        <v>2193</v>
      </c>
      <c r="J23" s="12">
        <v>2113</v>
      </c>
      <c r="K23" s="2"/>
      <c r="L23" t="s" s="42">
        <v>52</v>
      </c>
      <c r="M23" s="12">
        <v>0.265</v>
      </c>
      <c r="N23" s="12">
        <v>0.22</v>
      </c>
      <c r="O23" s="12">
        <v>0.068</v>
      </c>
      <c r="P23" s="12">
        <v>0.35</v>
      </c>
      <c r="Q23" s="12">
        <v>0.387</v>
      </c>
      <c r="R23" s="12">
        <v>0.199</v>
      </c>
      <c r="S23" s="12">
        <v>0.297</v>
      </c>
      <c r="T23" s="12">
        <v>0.368</v>
      </c>
      <c r="U23" s="12">
        <v>0.057</v>
      </c>
    </row>
    <row r="24" ht="15" customHeight="1">
      <c r="A24" t="s" s="42">
        <v>53</v>
      </c>
      <c r="B24" s="12">
        <v>1986</v>
      </c>
      <c r="C24" s="12">
        <v>3060</v>
      </c>
      <c r="D24" s="12">
        <v>2349</v>
      </c>
      <c r="E24" s="12">
        <v>3206</v>
      </c>
      <c r="F24" s="12">
        <v>2805</v>
      </c>
      <c r="G24" s="12">
        <v>2973</v>
      </c>
      <c r="H24" s="12">
        <v>2150</v>
      </c>
      <c r="I24" s="12">
        <v>2259</v>
      </c>
      <c r="J24" s="12">
        <v>1868</v>
      </c>
      <c r="K24" s="2"/>
      <c r="L24" t="s" s="42">
        <v>53</v>
      </c>
      <c r="M24" s="12">
        <v>0.285</v>
      </c>
      <c r="N24" s="12">
        <v>0.221</v>
      </c>
      <c r="O24" s="12">
        <v>0.062</v>
      </c>
      <c r="P24" s="12">
        <v>0.382</v>
      </c>
      <c r="Q24" s="12">
        <v>0.387</v>
      </c>
      <c r="R24" s="12">
        <v>0.21</v>
      </c>
      <c r="S24" s="12">
        <v>0.281</v>
      </c>
      <c r="T24" s="12">
        <v>0.396</v>
      </c>
      <c r="U24" s="12">
        <v>0.045</v>
      </c>
    </row>
    <row r="25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" customHeight="1">
      <c r="A26" t="s" s="41">
        <v>55</v>
      </c>
      <c r="B26" t="s" s="42">
        <v>37</v>
      </c>
      <c r="C26" t="s" s="42">
        <v>38</v>
      </c>
      <c r="D26" t="s" s="42">
        <v>39</v>
      </c>
      <c r="E26" t="s" s="42">
        <v>40</v>
      </c>
      <c r="F26" t="s" s="42">
        <v>41</v>
      </c>
      <c r="G26" t="s" s="42">
        <v>42</v>
      </c>
      <c r="H26" t="s" s="42">
        <v>43</v>
      </c>
      <c r="I26" t="s" s="42">
        <v>44</v>
      </c>
      <c r="J26" t="s" s="42">
        <v>45</v>
      </c>
      <c r="K26" s="2"/>
      <c r="L26" t="s" s="41">
        <v>55</v>
      </c>
      <c r="M26" t="s" s="42">
        <v>37</v>
      </c>
      <c r="N26" t="s" s="42">
        <v>38</v>
      </c>
      <c r="O26" t="s" s="42">
        <v>39</v>
      </c>
      <c r="P26" t="s" s="42">
        <v>40</v>
      </c>
      <c r="Q26" t="s" s="42">
        <v>41</v>
      </c>
      <c r="R26" t="s" s="42">
        <v>42</v>
      </c>
      <c r="S26" t="s" s="42">
        <v>43</v>
      </c>
      <c r="T26" t="s" s="42">
        <v>44</v>
      </c>
      <c r="U26" t="s" s="42">
        <v>45</v>
      </c>
    </row>
    <row r="27" ht="15" customHeight="1">
      <c r="A27" t="s" s="42">
        <v>46</v>
      </c>
      <c r="B27" s="12">
        <v>2245</v>
      </c>
      <c r="C27" s="12">
        <v>8906</v>
      </c>
      <c r="D27" s="12">
        <v>2126</v>
      </c>
      <c r="E27" s="12">
        <v>5930</v>
      </c>
      <c r="F27" s="12">
        <v>2275</v>
      </c>
      <c r="G27" s="12">
        <v>4075</v>
      </c>
      <c r="H27" s="12">
        <v>2764</v>
      </c>
      <c r="I27" s="12">
        <v>2246</v>
      </c>
      <c r="J27" s="12">
        <v>1862</v>
      </c>
      <c r="K27" s="2"/>
      <c r="L27" t="s" s="42">
        <v>46</v>
      </c>
      <c r="M27" s="12">
        <v>1.04</v>
      </c>
      <c r="N27" s="12">
        <v>0.95</v>
      </c>
      <c r="O27" s="12">
        <v>0.133</v>
      </c>
      <c r="P27" s="12">
        <v>0.819</v>
      </c>
      <c r="Q27" s="12">
        <v>1.371</v>
      </c>
      <c r="R27" s="12">
        <v>0.61</v>
      </c>
      <c r="S27" s="12">
        <v>1.182</v>
      </c>
      <c r="T27" s="12">
        <v>0.875</v>
      </c>
      <c r="U27" s="12">
        <v>0.059</v>
      </c>
    </row>
    <row r="28" ht="15" customHeight="1">
      <c r="A28" t="s" s="42">
        <v>47</v>
      </c>
      <c r="B28" s="12">
        <v>2093</v>
      </c>
      <c r="C28" s="12">
        <v>8610</v>
      </c>
      <c r="D28" s="12">
        <v>2066</v>
      </c>
      <c r="E28" s="12">
        <v>6498</v>
      </c>
      <c r="F28" s="12">
        <v>2251</v>
      </c>
      <c r="G28" s="12">
        <v>5058</v>
      </c>
      <c r="H28" s="12">
        <v>2810</v>
      </c>
      <c r="I28" s="12">
        <v>2047</v>
      </c>
      <c r="J28" s="12">
        <v>2013</v>
      </c>
      <c r="K28" s="2"/>
      <c r="L28" t="s" s="42">
        <v>47</v>
      </c>
      <c r="M28" s="12">
        <v>0.846</v>
      </c>
      <c r="N28" s="12">
        <v>0.898</v>
      </c>
      <c r="O28" s="12">
        <v>0.077</v>
      </c>
      <c r="P28" s="12">
        <v>0.917</v>
      </c>
      <c r="Q28" s="12">
        <v>1.418</v>
      </c>
      <c r="R28" s="12">
        <v>0.632</v>
      </c>
      <c r="S28" s="12">
        <v>1.257</v>
      </c>
      <c r="T28" s="12">
        <v>0.636</v>
      </c>
      <c r="U28" s="12">
        <v>0.066</v>
      </c>
    </row>
    <row r="29" ht="15" customHeight="1">
      <c r="A29" t="s" s="42">
        <v>48</v>
      </c>
      <c r="B29" s="12">
        <v>2189</v>
      </c>
      <c r="C29" s="12">
        <v>8558</v>
      </c>
      <c r="D29" s="12">
        <v>2060</v>
      </c>
      <c r="E29" s="12">
        <v>6039</v>
      </c>
      <c r="F29" s="12">
        <v>2299</v>
      </c>
      <c r="G29" s="12">
        <v>4873</v>
      </c>
      <c r="H29" s="12">
        <v>2855</v>
      </c>
      <c r="I29" s="12">
        <v>2197</v>
      </c>
      <c r="J29" s="12">
        <v>1923</v>
      </c>
      <c r="K29" s="2"/>
      <c r="L29" t="s" s="42">
        <v>48</v>
      </c>
      <c r="M29" s="12">
        <v>0.884</v>
      </c>
      <c r="N29" s="12">
        <v>0.787</v>
      </c>
      <c r="O29" s="12">
        <v>0.066</v>
      </c>
      <c r="P29" s="12">
        <v>0.737</v>
      </c>
      <c r="Q29" s="12">
        <v>1.402</v>
      </c>
      <c r="R29" s="12">
        <v>0.706</v>
      </c>
      <c r="S29" s="12">
        <v>1.299</v>
      </c>
      <c r="T29" s="12">
        <v>0.731</v>
      </c>
      <c r="U29" s="12">
        <v>0.066</v>
      </c>
    </row>
    <row r="30" ht="15" customHeight="1">
      <c r="A30" t="s" s="42">
        <v>49</v>
      </c>
      <c r="B30" s="12">
        <v>2055</v>
      </c>
      <c r="C30" s="12">
        <v>9670</v>
      </c>
      <c r="D30" s="12">
        <v>2172</v>
      </c>
      <c r="E30" s="12">
        <v>7320</v>
      </c>
      <c r="F30" s="12">
        <v>2387</v>
      </c>
      <c r="G30" s="12">
        <v>4841</v>
      </c>
      <c r="H30" s="12">
        <v>2825</v>
      </c>
      <c r="I30" s="12">
        <v>2066</v>
      </c>
      <c r="J30" s="12">
        <v>1978</v>
      </c>
      <c r="K30" s="2"/>
      <c r="L30" t="s" s="42">
        <v>49</v>
      </c>
      <c r="M30" s="12">
        <v>0.865</v>
      </c>
      <c r="N30" s="12">
        <v>0.893</v>
      </c>
      <c r="O30" s="12">
        <v>0.07000000000000001</v>
      </c>
      <c r="P30" s="12">
        <v>0.913</v>
      </c>
      <c r="Q30" s="12">
        <v>1.399</v>
      </c>
      <c r="R30" s="12">
        <v>0.586</v>
      </c>
      <c r="S30" s="12">
        <v>1.277</v>
      </c>
      <c r="T30" s="12">
        <v>0.6929999999999999</v>
      </c>
      <c r="U30" s="12">
        <v>0.055</v>
      </c>
    </row>
    <row r="31" ht="15" customHeight="1">
      <c r="A31" t="s" s="42">
        <v>50</v>
      </c>
      <c r="B31" s="12">
        <v>2061</v>
      </c>
      <c r="C31" s="12">
        <v>6048</v>
      </c>
      <c r="D31" s="12">
        <v>2090</v>
      </c>
      <c r="E31" s="12">
        <v>8702</v>
      </c>
      <c r="F31" s="12">
        <v>2272</v>
      </c>
      <c r="G31" s="12">
        <v>5021</v>
      </c>
      <c r="H31" s="12">
        <v>3001</v>
      </c>
      <c r="I31" s="12">
        <v>2285</v>
      </c>
      <c r="J31" s="12">
        <v>1958</v>
      </c>
      <c r="K31" s="2"/>
      <c r="L31" t="s" s="42">
        <v>50</v>
      </c>
      <c r="M31" s="12">
        <v>0.838</v>
      </c>
      <c r="N31" s="12">
        <v>0.895</v>
      </c>
      <c r="O31" s="12">
        <v>0.073</v>
      </c>
      <c r="P31" s="12">
        <v>1.321</v>
      </c>
      <c r="Q31" s="12">
        <v>1.344</v>
      </c>
      <c r="R31" s="12">
        <v>0.716</v>
      </c>
      <c r="S31" s="12">
        <v>1.279</v>
      </c>
      <c r="T31" s="12">
        <v>1.383</v>
      </c>
      <c r="U31" s="12">
        <v>0.059</v>
      </c>
    </row>
    <row r="32" ht="15" customHeight="1">
      <c r="A32" t="s" s="42">
        <v>51</v>
      </c>
      <c r="B32" s="12">
        <v>2087</v>
      </c>
      <c r="C32" s="12">
        <v>6202</v>
      </c>
      <c r="D32" s="12">
        <v>2253</v>
      </c>
      <c r="E32" s="12">
        <v>9504</v>
      </c>
      <c r="F32" s="12">
        <v>2252</v>
      </c>
      <c r="G32" s="12">
        <v>5162</v>
      </c>
      <c r="H32" s="12">
        <v>2845</v>
      </c>
      <c r="I32" s="12">
        <v>2325</v>
      </c>
      <c r="J32" s="12">
        <v>2000</v>
      </c>
      <c r="K32" s="2"/>
      <c r="L32" t="s" s="42">
        <v>51</v>
      </c>
      <c r="M32" s="12">
        <v>0.82</v>
      </c>
      <c r="N32" s="12">
        <v>0.925</v>
      </c>
      <c r="O32" s="12">
        <v>0.066</v>
      </c>
      <c r="P32" s="12">
        <v>1.382</v>
      </c>
      <c r="Q32" s="12">
        <v>1.337</v>
      </c>
      <c r="R32" s="12">
        <v>1.081</v>
      </c>
      <c r="S32" s="12">
        <v>1.025</v>
      </c>
      <c r="T32" s="12">
        <v>1.383</v>
      </c>
      <c r="U32" s="12">
        <v>0.056</v>
      </c>
    </row>
    <row r="33" ht="15" customHeight="1">
      <c r="A33" t="s" s="42">
        <v>52</v>
      </c>
      <c r="B33" s="12">
        <v>2158</v>
      </c>
      <c r="C33" s="12">
        <v>6036</v>
      </c>
      <c r="D33" s="12">
        <v>2167</v>
      </c>
      <c r="E33" s="12">
        <v>9812</v>
      </c>
      <c r="F33" s="12">
        <v>2256</v>
      </c>
      <c r="G33" s="12">
        <v>5602</v>
      </c>
      <c r="H33" s="12">
        <v>2717</v>
      </c>
      <c r="I33" s="12">
        <v>2319</v>
      </c>
      <c r="J33" s="12">
        <v>1949</v>
      </c>
      <c r="K33" s="2"/>
      <c r="L33" t="s" s="42">
        <v>52</v>
      </c>
      <c r="M33" s="12">
        <v>0.8100000000000001</v>
      </c>
      <c r="N33" s="12">
        <v>0.853</v>
      </c>
      <c r="O33" s="12">
        <v>0.08500000000000001</v>
      </c>
      <c r="P33" s="12">
        <v>1.392</v>
      </c>
      <c r="Q33" s="12">
        <v>1.345</v>
      </c>
      <c r="R33" s="12">
        <v>0.859</v>
      </c>
      <c r="S33" s="12">
        <v>0.734</v>
      </c>
      <c r="T33" s="12">
        <v>1.359</v>
      </c>
      <c r="U33" s="12">
        <v>0.058</v>
      </c>
    </row>
    <row r="34" ht="15" customHeight="1">
      <c r="A34" t="s" s="42">
        <v>53</v>
      </c>
      <c r="B34" s="12">
        <v>2322</v>
      </c>
      <c r="C34" s="12">
        <v>6378</v>
      </c>
      <c r="D34" s="12">
        <v>2240</v>
      </c>
      <c r="E34" s="12">
        <v>8929</v>
      </c>
      <c r="F34" s="12">
        <v>2589</v>
      </c>
      <c r="G34" s="12">
        <v>5782</v>
      </c>
      <c r="H34" s="12">
        <v>2626</v>
      </c>
      <c r="I34" s="12">
        <v>2366</v>
      </c>
      <c r="J34" s="12">
        <v>1976</v>
      </c>
      <c r="K34" s="2"/>
      <c r="L34" t="s" s="42">
        <v>53</v>
      </c>
      <c r="M34" s="12">
        <v>1.218</v>
      </c>
      <c r="N34" s="12">
        <v>0.967</v>
      </c>
      <c r="O34" s="12">
        <v>0.065</v>
      </c>
      <c r="P34" s="12">
        <v>1.345</v>
      </c>
      <c r="Q34" s="12">
        <v>1.3</v>
      </c>
      <c r="R34" s="12">
        <v>1.06</v>
      </c>
      <c r="S34" s="12">
        <v>0.679</v>
      </c>
      <c r="T34" s="12">
        <v>1.32</v>
      </c>
      <c r="U34" s="12">
        <v>0.052</v>
      </c>
    </row>
    <row r="35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" customHeight="1">
      <c r="A36" t="s" s="41">
        <v>56</v>
      </c>
      <c r="B36" t="s" s="42">
        <v>37</v>
      </c>
      <c r="C36" t="s" s="42">
        <v>38</v>
      </c>
      <c r="D36" t="s" s="42">
        <v>39</v>
      </c>
      <c r="E36" t="s" s="42">
        <v>40</v>
      </c>
      <c r="F36" t="s" s="42">
        <v>41</v>
      </c>
      <c r="G36" t="s" s="42">
        <v>42</v>
      </c>
      <c r="H36" t="s" s="42">
        <v>43</v>
      </c>
      <c r="I36" t="s" s="42">
        <v>44</v>
      </c>
      <c r="J36" t="s" s="42">
        <v>45</v>
      </c>
      <c r="K36" s="2"/>
      <c r="L36" t="s" s="41">
        <v>56</v>
      </c>
      <c r="M36" t="s" s="42">
        <v>37</v>
      </c>
      <c r="N36" t="s" s="42">
        <v>38</v>
      </c>
      <c r="O36" t="s" s="42">
        <v>39</v>
      </c>
      <c r="P36" t="s" s="42">
        <v>40</v>
      </c>
      <c r="Q36" t="s" s="42">
        <v>41</v>
      </c>
      <c r="R36" t="s" s="42">
        <v>42</v>
      </c>
      <c r="S36" t="s" s="42">
        <v>43</v>
      </c>
      <c r="T36" t="s" s="42">
        <v>44</v>
      </c>
      <c r="U36" t="s" s="42">
        <v>45</v>
      </c>
    </row>
    <row r="37" ht="15" customHeight="1">
      <c r="A37" t="s" s="42">
        <v>46</v>
      </c>
      <c r="B37" s="12">
        <v>2397</v>
      </c>
      <c r="C37" s="12">
        <v>7620</v>
      </c>
      <c r="D37" s="12">
        <v>2752</v>
      </c>
      <c r="E37" s="12">
        <v>6452</v>
      </c>
      <c r="F37" s="12">
        <v>2178</v>
      </c>
      <c r="G37" s="12">
        <v>5515</v>
      </c>
      <c r="H37" s="12">
        <v>2780</v>
      </c>
      <c r="I37" s="12">
        <v>2316</v>
      </c>
      <c r="J37" s="12">
        <v>1878</v>
      </c>
      <c r="K37" s="2"/>
      <c r="L37" t="s" s="42">
        <v>46</v>
      </c>
      <c r="M37" s="12">
        <v>0.71</v>
      </c>
      <c r="N37" s="12">
        <v>0.876</v>
      </c>
      <c r="O37" s="12">
        <v>0.166</v>
      </c>
      <c r="P37" s="12">
        <v>0.972</v>
      </c>
      <c r="Q37" s="12">
        <v>0.975</v>
      </c>
      <c r="R37" s="12">
        <v>1.256</v>
      </c>
      <c r="S37" s="12">
        <v>1.05</v>
      </c>
      <c r="T37" s="12">
        <v>1.009</v>
      </c>
      <c r="U37" s="12">
        <v>0.055</v>
      </c>
    </row>
    <row r="38" ht="15" customHeight="1">
      <c r="A38" t="s" s="42">
        <v>47</v>
      </c>
      <c r="B38" s="12">
        <v>2507</v>
      </c>
      <c r="C38" s="12">
        <v>8290</v>
      </c>
      <c r="D38" s="12">
        <v>3021</v>
      </c>
      <c r="E38" s="12">
        <v>6468</v>
      </c>
      <c r="F38" s="12">
        <v>2397</v>
      </c>
      <c r="G38" s="12">
        <v>5490</v>
      </c>
      <c r="H38" s="12">
        <v>2779</v>
      </c>
      <c r="I38" s="12">
        <v>2427</v>
      </c>
      <c r="J38" s="12">
        <v>2102</v>
      </c>
      <c r="K38" s="2"/>
      <c r="L38" t="s" s="42">
        <v>47</v>
      </c>
      <c r="M38" s="12">
        <v>0.673</v>
      </c>
      <c r="N38" s="12">
        <v>0.9389999999999999</v>
      </c>
      <c r="O38" s="12">
        <v>0.161</v>
      </c>
      <c r="P38" s="12">
        <v>1.022</v>
      </c>
      <c r="Q38" s="12">
        <v>1.026</v>
      </c>
      <c r="R38" s="12">
        <v>1.289</v>
      </c>
      <c r="S38" s="12">
        <v>0.96</v>
      </c>
      <c r="T38" s="12">
        <v>1.076</v>
      </c>
      <c r="U38" s="12">
        <v>0.064</v>
      </c>
    </row>
    <row r="39" ht="15" customHeight="1">
      <c r="A39" t="s" s="42">
        <v>48</v>
      </c>
      <c r="B39" s="12">
        <v>2313</v>
      </c>
      <c r="C39" s="12">
        <v>7839</v>
      </c>
      <c r="D39" s="12">
        <v>2796</v>
      </c>
      <c r="E39" s="12">
        <v>6878</v>
      </c>
      <c r="F39" s="12">
        <v>2190</v>
      </c>
      <c r="G39" s="12">
        <v>5596</v>
      </c>
      <c r="H39" s="12">
        <v>2943</v>
      </c>
      <c r="I39" s="12">
        <v>2325</v>
      </c>
      <c r="J39" s="12">
        <v>1948</v>
      </c>
      <c r="K39" s="2"/>
      <c r="L39" t="s" s="42">
        <v>48</v>
      </c>
      <c r="M39" s="12">
        <v>0.751</v>
      </c>
      <c r="N39" s="12">
        <v>1.019</v>
      </c>
      <c r="O39" s="12">
        <v>0.173</v>
      </c>
      <c r="P39" s="12">
        <v>0.9389999999999999</v>
      </c>
      <c r="Q39" s="12">
        <v>0.963</v>
      </c>
      <c r="R39" s="12">
        <v>1.215</v>
      </c>
      <c r="S39" s="12">
        <v>1.075</v>
      </c>
      <c r="T39" s="12">
        <v>1.043</v>
      </c>
      <c r="U39" s="12">
        <v>0.057</v>
      </c>
    </row>
    <row r="40" ht="15" customHeight="1">
      <c r="A40" t="s" s="42">
        <v>49</v>
      </c>
      <c r="B40" s="12">
        <v>2362</v>
      </c>
      <c r="C40" s="12">
        <v>7353</v>
      </c>
      <c r="D40" s="12">
        <v>2866</v>
      </c>
      <c r="E40" s="12">
        <v>6551</v>
      </c>
      <c r="F40" s="12">
        <v>1917</v>
      </c>
      <c r="G40" s="12">
        <v>5172</v>
      </c>
      <c r="H40" s="12">
        <v>2781</v>
      </c>
      <c r="I40" s="12">
        <v>2390</v>
      </c>
      <c r="J40" s="12">
        <v>1969</v>
      </c>
      <c r="K40" s="2"/>
      <c r="L40" t="s" s="42">
        <v>49</v>
      </c>
      <c r="M40" s="12">
        <v>0.834</v>
      </c>
      <c r="N40" s="12">
        <v>0.839</v>
      </c>
      <c r="O40" s="12">
        <v>0.162</v>
      </c>
      <c r="P40" s="12">
        <v>0.959</v>
      </c>
      <c r="Q40" s="12">
        <v>0.982</v>
      </c>
      <c r="R40" s="12">
        <v>0.987</v>
      </c>
      <c r="S40" s="12">
        <v>1.009</v>
      </c>
      <c r="T40" s="12">
        <v>0.911</v>
      </c>
      <c r="U40" s="12">
        <v>0.054</v>
      </c>
    </row>
    <row r="41" ht="15" customHeight="1">
      <c r="A41" t="s" s="42">
        <v>50</v>
      </c>
      <c r="B41" s="12">
        <v>2332</v>
      </c>
      <c r="C41" s="12">
        <v>5982</v>
      </c>
      <c r="D41" s="12">
        <v>3107</v>
      </c>
      <c r="E41" s="12">
        <v>2354</v>
      </c>
      <c r="F41" s="12">
        <v>2388</v>
      </c>
      <c r="G41" s="12">
        <v>5496</v>
      </c>
      <c r="H41" s="12">
        <v>2782</v>
      </c>
      <c r="I41" s="12">
        <v>2263</v>
      </c>
      <c r="J41" s="12">
        <v>2022</v>
      </c>
      <c r="K41" s="2"/>
      <c r="L41" t="s" s="42">
        <v>50</v>
      </c>
      <c r="M41" s="12">
        <v>0.904</v>
      </c>
      <c r="N41" s="12">
        <v>1.055</v>
      </c>
      <c r="O41" s="12">
        <v>0.159</v>
      </c>
      <c r="P41" s="12">
        <v>0.966</v>
      </c>
      <c r="Q41" s="12">
        <v>1.066</v>
      </c>
      <c r="R41" s="12">
        <v>1.185</v>
      </c>
      <c r="S41" s="12">
        <v>1.042</v>
      </c>
      <c r="T41" s="12">
        <v>1.063</v>
      </c>
      <c r="U41" s="12">
        <v>0.055</v>
      </c>
    </row>
    <row r="42" ht="15" customHeight="1">
      <c r="A42" t="s" s="42">
        <v>51</v>
      </c>
      <c r="B42" s="12">
        <v>2468</v>
      </c>
      <c r="C42" s="12">
        <v>5963</v>
      </c>
      <c r="D42" s="12">
        <v>2974</v>
      </c>
      <c r="E42" s="12">
        <v>2379</v>
      </c>
      <c r="F42" s="12">
        <v>2464</v>
      </c>
      <c r="G42" s="12">
        <v>5353</v>
      </c>
      <c r="H42" s="12">
        <v>2971</v>
      </c>
      <c r="I42" s="12">
        <v>2423</v>
      </c>
      <c r="J42" s="12">
        <v>1981</v>
      </c>
      <c r="K42" s="2"/>
      <c r="L42" t="s" s="42">
        <v>51</v>
      </c>
      <c r="M42" s="12">
        <v>0.908</v>
      </c>
      <c r="N42" s="12">
        <v>0.9360000000000001</v>
      </c>
      <c r="O42" s="12">
        <v>0.152</v>
      </c>
      <c r="P42" s="12">
        <v>0.785</v>
      </c>
      <c r="Q42" s="12">
        <v>0.976</v>
      </c>
      <c r="R42" s="12">
        <v>1.144</v>
      </c>
      <c r="S42" s="12">
        <v>1.052</v>
      </c>
      <c r="T42" s="12">
        <v>1.013</v>
      </c>
      <c r="U42" s="12">
        <v>0.049</v>
      </c>
    </row>
    <row r="43" ht="15" customHeight="1">
      <c r="A43" t="s" s="42">
        <v>52</v>
      </c>
      <c r="B43" s="12">
        <v>2308</v>
      </c>
      <c r="C43" s="12">
        <v>6115</v>
      </c>
      <c r="D43" s="12">
        <v>2922</v>
      </c>
      <c r="E43" s="12">
        <v>2433</v>
      </c>
      <c r="F43" s="12">
        <v>2481</v>
      </c>
      <c r="G43" s="12">
        <v>5738</v>
      </c>
      <c r="H43" s="12">
        <v>2900</v>
      </c>
      <c r="I43" s="12">
        <v>2418</v>
      </c>
      <c r="J43" s="12">
        <v>2065</v>
      </c>
      <c r="K43" s="2"/>
      <c r="L43" t="s" s="42">
        <v>52</v>
      </c>
      <c r="M43" s="12">
        <v>0.9429999999999999</v>
      </c>
      <c r="N43" s="12">
        <v>1.029</v>
      </c>
      <c r="O43" s="12">
        <v>0.152</v>
      </c>
      <c r="P43" s="12">
        <v>0.8100000000000001</v>
      </c>
      <c r="Q43" s="12">
        <v>1.096</v>
      </c>
      <c r="R43" s="12">
        <v>1.232</v>
      </c>
      <c r="S43" s="12">
        <v>1.032</v>
      </c>
      <c r="T43" s="12">
        <v>1.03</v>
      </c>
      <c r="U43" s="12">
        <v>0.055</v>
      </c>
    </row>
    <row r="44" ht="15" customHeight="1">
      <c r="A44" t="s" s="42">
        <v>53</v>
      </c>
      <c r="B44" s="12">
        <v>2451</v>
      </c>
      <c r="C44" s="12">
        <v>6037</v>
      </c>
      <c r="D44" s="12">
        <v>3040</v>
      </c>
      <c r="E44" s="12">
        <v>2382</v>
      </c>
      <c r="F44" s="12">
        <v>2529</v>
      </c>
      <c r="G44" s="12">
        <v>6231</v>
      </c>
      <c r="H44" s="12">
        <v>3066</v>
      </c>
      <c r="I44" s="12">
        <v>2446</v>
      </c>
      <c r="J44" s="12">
        <v>2030</v>
      </c>
      <c r="K44" s="2"/>
      <c r="L44" t="s" s="42">
        <v>53</v>
      </c>
      <c r="M44" s="12">
        <v>0.916</v>
      </c>
      <c r="N44" s="12">
        <v>0.879</v>
      </c>
      <c r="O44" s="12">
        <v>0.135</v>
      </c>
      <c r="P44" s="12">
        <v>0.915</v>
      </c>
      <c r="Q44" s="12">
        <v>1.07</v>
      </c>
      <c r="R44" s="12">
        <v>1.248</v>
      </c>
      <c r="S44" s="12">
        <v>0.972</v>
      </c>
      <c r="T44" s="12">
        <v>0.931</v>
      </c>
      <c r="U44" s="12">
        <v>0.047</v>
      </c>
    </row>
    <row r="45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" customHeight="1">
      <c r="A49" s="2"/>
      <c r="B49" t="s" s="42">
        <v>57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" customHeight="1">
      <c r="A50" s="2"/>
      <c r="B50" t="s" s="42">
        <v>58</v>
      </c>
      <c r="C50" t="s" s="42">
        <v>59</v>
      </c>
      <c r="D50" t="s" s="42">
        <v>60</v>
      </c>
      <c r="E50" t="s" s="42">
        <v>61</v>
      </c>
      <c r="F50" t="s" s="42">
        <v>62</v>
      </c>
      <c r="G50" t="s" s="42">
        <v>63</v>
      </c>
      <c r="H50" t="s" s="42">
        <v>64</v>
      </c>
      <c r="I50" t="s" s="42">
        <v>65</v>
      </c>
      <c r="J50" t="s" s="42">
        <v>66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" customHeight="1">
      <c r="A51" s="2"/>
      <c r="B51" t="s" s="42">
        <v>67</v>
      </c>
      <c r="C51" t="s" s="42">
        <v>68</v>
      </c>
      <c r="D51" t="s" s="42">
        <v>69</v>
      </c>
      <c r="E51" t="s" s="42">
        <v>70</v>
      </c>
      <c r="F51" t="s" s="42">
        <v>71</v>
      </c>
      <c r="G51" t="s" s="42">
        <v>72</v>
      </c>
      <c r="H51" t="s" s="42">
        <v>73</v>
      </c>
      <c r="I51" t="s" s="42">
        <v>74</v>
      </c>
      <c r="J51" t="s" s="42">
        <v>75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" customHeight="1">
      <c r="A52" s="2"/>
      <c r="B52" t="s" s="42">
        <v>76</v>
      </c>
      <c r="C52" t="s" s="42">
        <v>77</v>
      </c>
      <c r="D52" t="s" s="42">
        <v>78</v>
      </c>
      <c r="E52" t="s" s="42">
        <v>79</v>
      </c>
      <c r="F52" t="s" s="42">
        <v>80</v>
      </c>
      <c r="G52" t="s" s="42">
        <v>81</v>
      </c>
      <c r="H52" t="s" s="42">
        <v>82</v>
      </c>
      <c r="I52" t="s" s="42">
        <v>83</v>
      </c>
      <c r="J52" t="s" s="42">
        <v>84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" customHeight="1">
      <c r="A53" s="2"/>
      <c r="B53" t="s" s="42">
        <v>85</v>
      </c>
      <c r="C53" t="s" s="42">
        <v>86</v>
      </c>
      <c r="D53" t="s" s="42">
        <v>87</v>
      </c>
      <c r="E53" t="s" s="42">
        <v>88</v>
      </c>
      <c r="F53" t="s" s="42">
        <v>89</v>
      </c>
      <c r="G53" t="s" s="42">
        <v>90</v>
      </c>
      <c r="H53" t="s" s="42">
        <v>91</v>
      </c>
      <c r="I53" t="s" s="42">
        <v>92</v>
      </c>
      <c r="J53" t="s" s="42">
        <v>93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" customHeight="1">
      <c r="A54" s="2"/>
      <c r="B54" t="s" s="42">
        <v>94</v>
      </c>
      <c r="C54" t="s" s="42">
        <v>95</v>
      </c>
      <c r="D54" t="s" s="42">
        <v>96</v>
      </c>
      <c r="E54" t="s" s="42">
        <v>97</v>
      </c>
      <c r="F54" t="s" s="42">
        <v>98</v>
      </c>
      <c r="G54" t="s" s="42">
        <v>99</v>
      </c>
      <c r="H54" t="s" s="42">
        <v>100</v>
      </c>
      <c r="I54" t="s" s="42">
        <v>101</v>
      </c>
      <c r="J54" t="s" s="42">
        <v>102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" customHeight="1">
      <c r="A55" s="2"/>
      <c r="B55" t="s" s="42">
        <v>103</v>
      </c>
      <c r="C55" t="s" s="42">
        <v>104</v>
      </c>
      <c r="D55" t="s" s="42">
        <v>105</v>
      </c>
      <c r="E55" t="s" s="42">
        <v>106</v>
      </c>
      <c r="F55" t="s" s="42">
        <v>107</v>
      </c>
      <c r="G55" t="s" s="42">
        <v>108</v>
      </c>
      <c r="H55" t="s" s="42">
        <v>109</v>
      </c>
      <c r="I55" t="s" s="42">
        <v>110</v>
      </c>
      <c r="J55" t="s" s="42">
        <v>111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" customHeight="1">
      <c r="A56" s="2"/>
      <c r="B56" t="s" s="42">
        <v>112</v>
      </c>
      <c r="C56" t="s" s="42">
        <v>113</v>
      </c>
      <c r="D56" t="s" s="42">
        <v>114</v>
      </c>
      <c r="E56" t="s" s="42">
        <v>115</v>
      </c>
      <c r="F56" t="s" s="42">
        <v>116</v>
      </c>
      <c r="G56" t="s" s="42">
        <v>117</v>
      </c>
      <c r="H56" t="s" s="42">
        <v>118</v>
      </c>
      <c r="I56" t="s" s="42">
        <v>119</v>
      </c>
      <c r="J56" t="s" s="42">
        <v>120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" customHeight="1">
      <c r="A57" s="2"/>
      <c r="B57" t="s" s="42">
        <v>121</v>
      </c>
      <c r="C57" t="s" s="42">
        <v>122</v>
      </c>
      <c r="D57" t="s" s="42">
        <v>123</v>
      </c>
      <c r="E57" t="s" s="42">
        <v>124</v>
      </c>
      <c r="F57" t="s" s="42">
        <v>125</v>
      </c>
      <c r="G57" t="s" s="42">
        <v>126</v>
      </c>
      <c r="H57" t="s" s="42">
        <v>127</v>
      </c>
      <c r="I57" t="s" s="42">
        <v>128</v>
      </c>
      <c r="J57" t="s" s="42">
        <v>129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V80"/>
  <sheetViews>
    <sheetView workbookViewId="0" showGridLines="0" defaultGridColor="1"/>
  </sheetViews>
  <sheetFormatPr defaultColWidth="11.5" defaultRowHeight="15" customHeight="1" outlineLevelRow="0" outlineLevelCol="0"/>
  <cols>
    <col min="1" max="1" width="40.5" style="43" customWidth="1"/>
    <col min="2" max="2" width="9.67188" style="43" customWidth="1"/>
    <col min="3" max="3" width="9.17188" style="43" customWidth="1"/>
    <col min="4" max="4" width="9.35156" style="43" customWidth="1"/>
    <col min="5" max="5" width="9.5" style="43" customWidth="1"/>
    <col min="6" max="6" hidden="1" width="11.5" style="43" customWidth="1"/>
    <col min="7" max="7" hidden="1" width="11.5" style="43" customWidth="1"/>
    <col min="8" max="8" width="3.5" style="43" customWidth="1"/>
    <col min="9" max="9" width="9.5" style="43" customWidth="1"/>
    <col min="10" max="10" width="9" style="43" customWidth="1"/>
    <col min="11" max="11" width="9.35156" style="43" customWidth="1"/>
    <col min="12" max="12" width="9.35156" style="43" customWidth="1"/>
    <col min="13" max="13" hidden="1" width="11.5" style="43" customWidth="1"/>
    <col min="14" max="14" hidden="1" width="11.5" style="43" customWidth="1"/>
    <col min="15" max="15" width="3.35156" style="43" customWidth="1"/>
    <col min="16" max="16" width="9.35156" style="43" customWidth="1"/>
    <col min="17" max="17" width="9.5" style="43" customWidth="1"/>
    <col min="18" max="18" width="9.5" style="43" customWidth="1"/>
    <col min="19" max="19" width="9" style="43" customWidth="1"/>
    <col min="20" max="20" hidden="1" width="11.5" style="43" customWidth="1"/>
    <col min="21" max="21" hidden="1" width="11.5" style="43" customWidth="1"/>
    <col min="22" max="22" width="3.17188" style="43" customWidth="1"/>
    <col min="23" max="23" width="9.17188" style="43" customWidth="1"/>
    <col min="24" max="24" width="9.67188" style="43" customWidth="1"/>
    <col min="25" max="25" width="9.5" style="43" customWidth="1"/>
    <col min="26" max="26" width="9.17188" style="43" customWidth="1"/>
    <col min="27" max="27" hidden="1" width="11.5" style="43" customWidth="1"/>
    <col min="28" max="28" hidden="1" width="11.5" style="43" customWidth="1"/>
    <col min="29" max="29" width="3.17188" style="43" customWidth="1"/>
    <col min="30" max="30" width="9.17188" style="43" customWidth="1"/>
    <col min="31" max="31" width="9.5" style="43" customWidth="1"/>
    <col min="32" max="32" width="9.5" style="43" customWidth="1"/>
    <col min="33" max="33" width="9.67188" style="43" customWidth="1"/>
    <col min="34" max="34" hidden="1" width="11.5" style="43" customWidth="1"/>
    <col min="35" max="35" hidden="1" width="11.5" style="43" customWidth="1"/>
    <col min="36" max="36" width="3.35156" style="43" customWidth="1"/>
    <col min="37" max="37" width="11.5" style="43" customWidth="1"/>
    <col min="38" max="38" width="11.5" style="43" customWidth="1"/>
    <col min="39" max="39" width="11.5" style="43" customWidth="1"/>
    <col min="40" max="40" width="11.5" style="43" customWidth="1"/>
    <col min="41" max="41" width="11.5" style="43" customWidth="1"/>
    <col min="42" max="42" hidden="1" width="11.5" style="43" customWidth="1"/>
    <col min="43" max="43" hidden="1" width="11.5" style="43" customWidth="1"/>
    <col min="44" max="44" hidden="1" width="11.5" style="43" customWidth="1"/>
    <col min="45" max="45" hidden="1" width="11.5" style="43" customWidth="1"/>
    <col min="46" max="46" hidden="1" width="11.5" style="43" customWidth="1"/>
    <col min="47" max="47" hidden="1" width="11.5" style="43" customWidth="1"/>
    <col min="48" max="48" width="11.5" style="43" customWidth="1"/>
    <col min="49" max="256" width="11.5" style="43" customWidth="1"/>
  </cols>
  <sheetData>
    <row r="1" ht="18.75" customHeight="1">
      <c r="A1" t="s" s="44">
        <v>130</v>
      </c>
      <c r="B1" t="s" s="45">
        <v>131</v>
      </c>
      <c r="C1" s="2"/>
      <c r="D1" s="2"/>
      <c r="E1" s="2"/>
      <c r="F1" s="2"/>
      <c r="G1" s="2"/>
      <c r="H1" s="2"/>
      <c r="I1" t="s" s="7">
        <v>132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5" customHeight="1">
      <c r="A2" t="s" s="46">
        <v>13</v>
      </c>
      <c r="B2" s="47">
        <f>'OD600 reference point'!B9</f>
        <v>5.483870967741936</v>
      </c>
      <c r="C2" s="6"/>
      <c r="D2" s="2"/>
      <c r="E2" s="2"/>
      <c r="F2" s="2"/>
      <c r="G2" s="2"/>
      <c r="H2" s="2"/>
      <c r="I2" t="s" s="7">
        <v>133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t="15" customHeight="1">
      <c r="A3" t="s" s="4">
        <v>25</v>
      </c>
      <c r="B3" s="48">
        <f>'Fluorescein standard curve'!C28</f>
        <v>0.00102292089512391</v>
      </c>
      <c r="C3" s="6"/>
      <c r="D3" s="2"/>
      <c r="E3" s="2"/>
      <c r="F3" s="2"/>
      <c r="G3" s="2"/>
      <c r="H3" s="2"/>
      <c r="I3" t="s" s="7">
        <v>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ht="15" customHeight="1">
      <c r="A4" s="2"/>
      <c r="B4" s="11"/>
      <c r="C4" s="2"/>
      <c r="D4" s="2"/>
      <c r="E4" s="2"/>
      <c r="F4" s="2"/>
      <c r="G4" s="2"/>
      <c r="H4" s="2"/>
      <c r="I4" t="s" s="7">
        <v>134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ht="18.75" customHeight="1">
      <c r="A6" t="s" s="39">
        <v>135</v>
      </c>
      <c r="B6" t="s" s="42">
        <v>136</v>
      </c>
      <c r="C6" s="2"/>
      <c r="D6" s="2"/>
      <c r="E6" s="2"/>
      <c r="F6" s="2"/>
      <c r="G6" s="2"/>
      <c r="H6" s="2"/>
      <c r="I6" t="s" s="42">
        <v>137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ht="15" customHeight="1">
      <c r="A7" t="s" s="42">
        <v>138</v>
      </c>
      <c r="B7" t="s" s="3">
        <v>2</v>
      </c>
      <c r="C7" t="s" s="3">
        <v>4</v>
      </c>
      <c r="D7" t="s" s="3">
        <v>6</v>
      </c>
      <c r="E7" t="s" s="3">
        <v>7</v>
      </c>
      <c r="F7" t="s" s="3">
        <v>139</v>
      </c>
      <c r="G7" t="s" s="3">
        <v>140</v>
      </c>
      <c r="H7" s="2"/>
      <c r="I7" t="s" s="3">
        <v>2</v>
      </c>
      <c r="J7" t="s" s="3">
        <v>4</v>
      </c>
      <c r="K7" t="s" s="3">
        <v>6</v>
      </c>
      <c r="L7" t="s" s="3">
        <v>7</v>
      </c>
      <c r="M7" t="s" s="3">
        <v>139</v>
      </c>
      <c r="N7" t="s" s="3">
        <v>140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ht="15" customHeight="1">
      <c r="A8" t="s" s="4">
        <v>141</v>
      </c>
      <c r="B8" s="49">
        <f>'Raw Plate Reader Measurements'!$U$7</f>
        <v>0.051</v>
      </c>
      <c r="C8" s="49">
        <f>'Raw Plate Reader Measurements'!$U$8</f>
        <v>0.055</v>
      </c>
      <c r="D8" s="49">
        <f>'Raw Plate Reader Measurements'!$U$9</f>
        <v>0.053</v>
      </c>
      <c r="E8" s="49">
        <f>'Raw Plate Reader Measurements'!$U$10</f>
        <v>0.058</v>
      </c>
      <c r="F8" s="5"/>
      <c r="G8" s="5"/>
      <c r="H8" s="50"/>
      <c r="I8" s="49">
        <f>'Raw Plate Reader Measurements'!$J$7</f>
        <v>1964</v>
      </c>
      <c r="J8" s="49">
        <f>'Raw Plate Reader Measurements'!$J$8</f>
        <v>2099</v>
      </c>
      <c r="K8" s="49">
        <f>'Raw Plate Reader Measurements'!$J$9</f>
        <v>2057</v>
      </c>
      <c r="L8" s="49">
        <f>'Raw Plate Reader Measurements'!$J$10</f>
        <v>2007</v>
      </c>
      <c r="M8" s="5"/>
      <c r="N8" s="5"/>
      <c r="O8" s="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ht="15" customHeight="1">
      <c r="A9" t="s" s="42">
        <v>142</v>
      </c>
      <c r="B9" s="51">
        <f>AVERAGE(B8:G8)</f>
        <v>0.05425</v>
      </c>
      <c r="C9" s="51"/>
      <c r="D9" s="51"/>
      <c r="E9" s="51"/>
      <c r="F9" s="11"/>
      <c r="G9" s="51"/>
      <c r="H9" s="2"/>
      <c r="I9" s="51">
        <f>AVERAGE(I8:N8)</f>
        <v>2031.75</v>
      </c>
      <c r="J9" s="51"/>
      <c r="K9" s="51"/>
      <c r="L9" s="51"/>
      <c r="M9" s="51"/>
      <c r="N9" s="51"/>
      <c r="O9" s="2"/>
      <c r="P9" t="s" s="42">
        <v>143</v>
      </c>
      <c r="Q9" s="12"/>
      <c r="R9" s="12"/>
      <c r="S9" s="12"/>
      <c r="T9" s="12"/>
      <c r="U9" s="12"/>
      <c r="V9" s="2"/>
      <c r="W9" t="s" s="42">
        <v>144</v>
      </c>
      <c r="X9" s="12"/>
      <c r="Y9" s="12"/>
      <c r="Z9" s="12"/>
      <c r="AA9" s="12"/>
      <c r="AB9" s="12"/>
      <c r="AC9" s="12"/>
      <c r="AD9" t="s" s="42">
        <v>145</v>
      </c>
      <c r="AE9" s="12"/>
      <c r="AF9" s="12"/>
      <c r="AG9" s="12"/>
      <c r="AH9" s="12"/>
      <c r="AI9" s="12"/>
      <c r="AJ9" s="12"/>
      <c r="AK9" t="s" s="42">
        <v>146</v>
      </c>
      <c r="AL9" s="12"/>
      <c r="AM9" s="12"/>
      <c r="AN9" s="12"/>
      <c r="AO9" s="2"/>
      <c r="AP9" t="s" s="42">
        <v>147</v>
      </c>
      <c r="AQ9" s="2"/>
      <c r="AR9" s="2"/>
      <c r="AS9" s="2"/>
      <c r="AT9" s="2"/>
      <c r="AU9" s="2"/>
      <c r="AV9" s="2"/>
    </row>
    <row r="10" ht="15" customHeight="1">
      <c r="A10" t="s" s="41">
        <v>36</v>
      </c>
      <c r="B10" s="52"/>
      <c r="C10" s="52"/>
      <c r="D10" s="52"/>
      <c r="E10" s="53"/>
      <c r="F10" s="53"/>
      <c r="G10" s="53"/>
      <c r="H10" s="12"/>
      <c r="I10" s="52"/>
      <c r="J10" s="52"/>
      <c r="K10" s="52"/>
      <c r="L10" s="53"/>
      <c r="M10" s="53"/>
      <c r="N10" s="53"/>
      <c r="O10" s="12"/>
      <c r="P10" t="s" s="3">
        <v>2</v>
      </c>
      <c r="Q10" t="s" s="3">
        <v>4</v>
      </c>
      <c r="R10" t="s" s="3">
        <v>6</v>
      </c>
      <c r="S10" t="s" s="3">
        <v>7</v>
      </c>
      <c r="T10" t="s" s="3">
        <v>139</v>
      </c>
      <c r="U10" t="s" s="3">
        <v>140</v>
      </c>
      <c r="V10" s="12"/>
      <c r="W10" t="s" s="3">
        <v>2</v>
      </c>
      <c r="X10" t="s" s="3">
        <v>4</v>
      </c>
      <c r="Y10" t="s" s="3">
        <v>6</v>
      </c>
      <c r="Z10" t="s" s="3">
        <v>7</v>
      </c>
      <c r="AA10" t="s" s="3">
        <v>139</v>
      </c>
      <c r="AB10" t="s" s="3">
        <v>140</v>
      </c>
      <c r="AC10" s="2"/>
      <c r="AD10" t="s" s="3">
        <v>2</v>
      </c>
      <c r="AE10" t="s" s="3">
        <v>4</v>
      </c>
      <c r="AF10" t="s" s="3">
        <v>6</v>
      </c>
      <c r="AG10" t="s" s="3">
        <v>7</v>
      </c>
      <c r="AH10" t="s" s="3">
        <v>139</v>
      </c>
      <c r="AI10" t="s" s="3">
        <v>140</v>
      </c>
      <c r="AJ10" s="2"/>
      <c r="AK10" t="s" s="3">
        <v>8</v>
      </c>
      <c r="AL10" t="s" s="3">
        <v>19</v>
      </c>
      <c r="AM10" t="s" s="3">
        <v>148</v>
      </c>
      <c r="AN10" t="s" s="3">
        <v>149</v>
      </c>
      <c r="AO10" s="2"/>
      <c r="AP10" t="s" s="3">
        <v>2</v>
      </c>
      <c r="AQ10" t="s" s="3">
        <v>4</v>
      </c>
      <c r="AR10" t="s" s="3">
        <v>6</v>
      </c>
      <c r="AS10" t="s" s="3">
        <v>7</v>
      </c>
      <c r="AT10" t="s" s="3">
        <v>139</v>
      </c>
      <c r="AU10" t="s" s="3">
        <v>140</v>
      </c>
      <c r="AV10" s="2"/>
    </row>
    <row r="11" ht="15" customHeight="1">
      <c r="A11" t="s" s="4">
        <v>150</v>
      </c>
      <c r="B11" s="49">
        <f>'Raw Plate Reader Measurements'!$M$7</f>
        <v>0.07000000000000001</v>
      </c>
      <c r="C11" s="49">
        <f>'Raw Plate Reader Measurements'!$M$8</f>
        <v>0.07199999999999999</v>
      </c>
      <c r="D11" s="49">
        <f>'Raw Plate Reader Measurements'!$M$9</f>
        <v>0.07099999999999999</v>
      </c>
      <c r="E11" s="49">
        <f>'Raw Plate Reader Measurements'!$M$10</f>
        <v>0.065</v>
      </c>
      <c r="F11" s="5"/>
      <c r="G11" s="5"/>
      <c r="H11" s="50"/>
      <c r="I11" s="49">
        <f>'Raw Plate Reader Measurements'!$B$7</f>
        <v>1983</v>
      </c>
      <c r="J11" s="49">
        <f>'Raw Plate Reader Measurements'!$B$8</f>
        <v>2028</v>
      </c>
      <c r="K11" s="49">
        <f>'Raw Plate Reader Measurements'!$B$9</f>
        <v>2202</v>
      </c>
      <c r="L11" s="49">
        <f>'Raw Plate Reader Measurements'!$B$10</f>
        <v>2365</v>
      </c>
      <c r="M11" s="5"/>
      <c r="N11" s="5"/>
      <c r="O11" s="50"/>
      <c r="P11" s="8">
        <f>IF(ISBLANK(B11),"---",B11-$B$9)</f>
        <v>0.01575000000000001</v>
      </c>
      <c r="Q11" s="8">
        <f>IF(ISBLANK(C11),"---",C11-$B$9)</f>
        <v>0.01774999999999999</v>
      </c>
      <c r="R11" s="8">
        <f>IF(ISBLANK(D11),"---",D11-$B$9)</f>
        <v>0.01674999999999999</v>
      </c>
      <c r="S11" s="8">
        <f>IF(ISBLANK(E11),"---",E11-$B$9)</f>
        <v>0.01075</v>
      </c>
      <c r="T11" t="s" s="54">
        <f>IF(ISBLANK(F11),"---",F11-$B$9)</f>
        <v>151</v>
      </c>
      <c r="U11" t="s" s="54">
        <f>IF(ISBLANK(G11),"---",G11-$B$9)</f>
        <v>151</v>
      </c>
      <c r="V11" s="50"/>
      <c r="W11" s="8">
        <f>IF(ISBLANK(I11),"---",I11-$I$9)</f>
        <v>-48.75</v>
      </c>
      <c r="X11" s="8">
        <f>IF(ISBLANK(J11),"---",J11-$I$9)</f>
        <v>-3.75</v>
      </c>
      <c r="Y11" s="8">
        <f>IF(ISBLANK(K11),"---",K11-$I$9)</f>
        <v>170.25</v>
      </c>
      <c r="Z11" s="8">
        <f>IF(ISBLANK(L11),"---",L11-$I$9)</f>
        <v>333.25</v>
      </c>
      <c r="AA11" t="s" s="54">
        <f>IF(ISBLANK(M11),"---",M11-$I$9)</f>
        <v>151</v>
      </c>
      <c r="AB11" t="s" s="54">
        <f>IF(ISBLANK(N11),"---",N11-$I$9)</f>
        <v>151</v>
      </c>
      <c r="AC11" s="50"/>
      <c r="AD11" s="55">
        <v>-0.5773629141945873</v>
      </c>
      <c r="AE11" s="55">
        <v>-0.03940830291902386</v>
      </c>
      <c r="AF11" s="55">
        <v>1.895951098943008</v>
      </c>
      <c r="AG11" s="55">
        <v>5.782511648318098</v>
      </c>
      <c r="AH11" t="s" s="54">
        <v>151</v>
      </c>
      <c r="AI11" t="s" s="54">
        <v>151</v>
      </c>
      <c r="AJ11" s="50"/>
      <c r="AK11" s="55">
        <f>AVERAGE(AD11:AI11)</f>
        <v>1.765422882536874</v>
      </c>
      <c r="AL11" s="55">
        <f>STDEV(AD11:AI11)</f>
        <v>2.880977881715668</v>
      </c>
      <c r="AM11" s="55">
        <f>GEOMEAN(AD11:AI11)</f>
      </c>
      <c r="AN11" s="56">
        <f>EXP(STDEV(AP11:AU11))</f>
        <v>2.200109558856157</v>
      </c>
      <c r="AO11" s="6"/>
      <c r="AP11" s="55"/>
      <c r="AQ11" s="55"/>
      <c r="AR11" s="55">
        <v>0.6397206118034928</v>
      </c>
      <c r="AS11" s="55">
        <v>1.754838129530092</v>
      </c>
      <c r="AT11" t="s" s="54">
        <v>151</v>
      </c>
      <c r="AU11" t="s" s="54">
        <v>151</v>
      </c>
      <c r="AV11" s="2"/>
    </row>
    <row r="12" ht="15" customHeight="1">
      <c r="A12" t="s" s="4">
        <v>152</v>
      </c>
      <c r="B12" s="49">
        <f>'Raw Plate Reader Measurements'!$M$11</f>
        <v>0.065</v>
      </c>
      <c r="C12" s="49">
        <f>'Raw Plate Reader Measurements'!$M$12</f>
        <v>0.091</v>
      </c>
      <c r="D12" s="49">
        <f>'Raw Plate Reader Measurements'!$M$13</f>
        <v>0.079</v>
      </c>
      <c r="E12" s="49">
        <f>'Raw Plate Reader Measurements'!$M$14</f>
        <v>0.066</v>
      </c>
      <c r="F12" s="5"/>
      <c r="G12" s="5"/>
      <c r="H12" s="50"/>
      <c r="I12" s="49">
        <f>'Raw Plate Reader Measurements'!$B$11</f>
        <v>2124</v>
      </c>
      <c r="J12" s="49">
        <f>'Raw Plate Reader Measurements'!$B$12</f>
        <v>2145</v>
      </c>
      <c r="K12" s="49">
        <f>'Raw Plate Reader Measurements'!$B$13</f>
        <v>2201</v>
      </c>
      <c r="L12" s="49">
        <f>'Raw Plate Reader Measurements'!$B$14</f>
        <v>2282</v>
      </c>
      <c r="M12" s="5"/>
      <c r="N12" s="5"/>
      <c r="O12" s="50"/>
      <c r="P12" s="8">
        <f>IF(ISBLANK(B12),"---",B12-$B$9)</f>
        <v>0.01075</v>
      </c>
      <c r="Q12" s="8">
        <f>IF(ISBLANK(C12),"---",C12-$B$9)</f>
        <v>0.03675</v>
      </c>
      <c r="R12" s="8">
        <f>IF(ISBLANK(D12),"---",D12-$B$9)</f>
        <v>0.02475</v>
      </c>
      <c r="S12" s="8">
        <f>IF(ISBLANK(E12),"---",E12-$B$9)</f>
        <v>0.01175</v>
      </c>
      <c r="T12" t="s" s="54">
        <f>IF(ISBLANK(F12),"---",F12-$B$9)</f>
        <v>151</v>
      </c>
      <c r="U12" t="s" s="54">
        <f>IF(ISBLANK(G12),"---",G12-$B$9)</f>
        <v>151</v>
      </c>
      <c r="V12" s="50"/>
      <c r="W12" s="8">
        <f>IF(ISBLANK(I12),"---",I12-$I$9)</f>
        <v>92.25</v>
      </c>
      <c r="X12" s="8">
        <f>IF(ISBLANK(J12),"---",J12-$I$9)</f>
        <v>113.25</v>
      </c>
      <c r="Y12" s="8">
        <f>IF(ISBLANK(K12),"---",K12-$I$9)</f>
        <v>169.25</v>
      </c>
      <c r="Z12" s="8">
        <f>IF(ISBLANK(L12),"---",L12-$I$9)</f>
        <v>250.25</v>
      </c>
      <c r="AA12" t="s" s="54">
        <f>IF(ISBLANK(M12),"---",M12-$I$9)</f>
        <v>151</v>
      </c>
      <c r="AB12" t="s" s="54">
        <f>IF(ISBLANK(N12),"---",N12-$I$9)</f>
        <v>151</v>
      </c>
      <c r="AC12" s="50"/>
      <c r="AD12" s="55">
        <v>1.600710276241094</v>
      </c>
      <c r="AE12" s="55">
        <v>0.5748250552310948</v>
      </c>
      <c r="AF12" s="55">
        <v>1.27558174842338</v>
      </c>
      <c r="AG12" s="55">
        <v>3.972748222351693</v>
      </c>
      <c r="AH12" t="s" s="54">
        <v>151</v>
      </c>
      <c r="AI12" t="s" s="54">
        <v>151</v>
      </c>
      <c r="AJ12" s="50"/>
      <c r="AK12" s="55">
        <f>AVERAGE(AD12:AI12)</f>
        <v>1.855966325561815</v>
      </c>
      <c r="AL12" s="55">
        <f>STDEV(AD12:AI12)</f>
        <v>1.474685329284064</v>
      </c>
      <c r="AM12" s="55">
        <f>GEOMEAN(AD12:AI12)</f>
        <v>1.469474115024627</v>
      </c>
      <c r="AN12" s="56">
        <f>EXP(STDEV(AP12:AU12))</f>
        <v>2.215072850327879</v>
      </c>
      <c r="AO12" s="6"/>
      <c r="AP12" s="55">
        <v>0.4704474533919106</v>
      </c>
      <c r="AQ12" s="55">
        <v>-0.5536895362507562</v>
      </c>
      <c r="AR12" s="55">
        <v>0.2434023478226311</v>
      </c>
      <c r="AS12" s="55">
        <v>1.379458102650108</v>
      </c>
      <c r="AT12" t="s" s="54">
        <v>151</v>
      </c>
      <c r="AU12" t="s" s="54">
        <v>151</v>
      </c>
      <c r="AV12" s="2"/>
    </row>
    <row r="13" ht="15" customHeight="1">
      <c r="A13" t="s" s="4">
        <v>153</v>
      </c>
      <c r="B13" s="49">
        <f>'Raw Plate Reader Measurements'!$N$7</f>
        <v>0.068</v>
      </c>
      <c r="C13" s="49">
        <f>'Raw Plate Reader Measurements'!$N$8</f>
        <v>0.066</v>
      </c>
      <c r="D13" s="49">
        <f>'Raw Plate Reader Measurements'!$N$9</f>
        <v>0.061</v>
      </c>
      <c r="E13" s="49">
        <f>'Raw Plate Reader Measurements'!$N$10</f>
        <v>0.058</v>
      </c>
      <c r="F13" s="5"/>
      <c r="G13" s="5"/>
      <c r="H13" s="50"/>
      <c r="I13" s="49">
        <f>'Raw Plate Reader Measurements'!$C$7</f>
        <v>2233</v>
      </c>
      <c r="J13" s="49">
        <f>'Raw Plate Reader Measurements'!$C$8</f>
        <v>2276</v>
      </c>
      <c r="K13" s="49">
        <f>'Raw Plate Reader Measurements'!$C$9</f>
        <v>2333</v>
      </c>
      <c r="L13" s="49">
        <f>'Raw Plate Reader Measurements'!$C$10</f>
        <v>2220</v>
      </c>
      <c r="M13" s="5"/>
      <c r="N13" s="5"/>
      <c r="O13" s="50"/>
      <c r="P13" s="8">
        <f>IF(ISBLANK(B13),"---",B13-$B$9)</f>
        <v>0.01375000000000001</v>
      </c>
      <c r="Q13" s="8">
        <f>IF(ISBLANK(C13),"---",C13-$B$9)</f>
        <v>0.01175</v>
      </c>
      <c r="R13" s="8">
        <f>IF(ISBLANK(D13),"---",D13-$B$9)</f>
        <v>0.006749999999999999</v>
      </c>
      <c r="S13" s="8">
        <f>IF(ISBLANK(E13),"---",E13-$B$9)</f>
        <v>0.003750000000000003</v>
      </c>
      <c r="T13" t="s" s="54">
        <f>IF(ISBLANK(F13),"---",F13-$B$9)</f>
        <v>151</v>
      </c>
      <c r="U13" t="s" s="54">
        <f>IF(ISBLANK(G13),"---",G13-$B$9)</f>
        <v>151</v>
      </c>
      <c r="V13" s="50"/>
      <c r="W13" s="8">
        <f>IF(ISBLANK(I13),"---",I13-$I$9)</f>
        <v>201.25</v>
      </c>
      <c r="X13" s="8">
        <f>IF(ISBLANK(J13),"---",J13-$I$9)</f>
        <v>244.25</v>
      </c>
      <c r="Y13" s="8">
        <f>IF(ISBLANK(K13),"---",K13-$I$9)</f>
        <v>301.25</v>
      </c>
      <c r="Z13" s="8">
        <f>IF(ISBLANK(L13),"---",L13-$I$9)</f>
        <v>188.25</v>
      </c>
      <c r="AA13" t="s" s="54">
        <f>IF(ISBLANK(M13),"---",M13-$I$9)</f>
        <v>151</v>
      </c>
      <c r="AB13" t="s" s="54">
        <f>IF(ISBLANK(N13),"---",N13-$I$9)</f>
        <v>151</v>
      </c>
      <c r="AC13" s="57"/>
      <c r="AD13" s="55">
        <v>2.730159458590069</v>
      </c>
      <c r="AE13" s="55">
        <v>3.877497515721882</v>
      </c>
      <c r="AF13" s="55">
        <v>8.324882361079226</v>
      </c>
      <c r="AG13" s="55">
        <v>9.363938217598978</v>
      </c>
      <c r="AH13" t="s" s="54">
        <v>151</v>
      </c>
      <c r="AI13" t="s" s="54">
        <v>151</v>
      </c>
      <c r="AJ13" s="57"/>
      <c r="AK13" s="55">
        <f>AVERAGE(AD13:AI13)</f>
        <v>6.074119388247539</v>
      </c>
      <c r="AL13" s="55">
        <f>STDEV(AD13:AI13)</f>
        <v>3.26067771850364</v>
      </c>
      <c r="AM13" s="55">
        <f>GEOMEAN(AD13:AI13)</f>
        <v>5.359743997754796</v>
      </c>
      <c r="AN13" s="56">
        <f>EXP(STDEV(AP13:AU13))</f>
        <v>1.814528955588518</v>
      </c>
      <c r="AO13" s="6"/>
      <c r="AP13" s="55">
        <v>1.004360017231038</v>
      </c>
      <c r="AQ13" s="55">
        <v>1.35518997537767</v>
      </c>
      <c r="AR13" s="55">
        <v>2.119248904965373</v>
      </c>
      <c r="AS13" s="55">
        <v>2.236865951742629</v>
      </c>
      <c r="AT13" t="s" s="54">
        <v>151</v>
      </c>
      <c r="AU13" t="s" s="54">
        <v>151</v>
      </c>
      <c r="AV13" s="2"/>
    </row>
    <row r="14" ht="15" customHeight="1">
      <c r="A14" t="s" s="4">
        <v>154</v>
      </c>
      <c r="B14" s="49">
        <f>'Raw Plate Reader Measurements'!$N$11</f>
        <v>0.06</v>
      </c>
      <c r="C14" s="49">
        <f>'Raw Plate Reader Measurements'!$N$12</f>
        <v>0.055</v>
      </c>
      <c r="D14" s="49">
        <f>'Raw Plate Reader Measurements'!$N$13</f>
        <v>0.063</v>
      </c>
      <c r="E14" s="49">
        <f>'Raw Plate Reader Measurements'!$N$14</f>
        <v>0.064</v>
      </c>
      <c r="F14" s="5"/>
      <c r="G14" s="5"/>
      <c r="H14" s="50"/>
      <c r="I14" s="49">
        <f>'Raw Plate Reader Measurements'!$C$11</f>
        <v>2271</v>
      </c>
      <c r="J14" s="49">
        <f>'Raw Plate Reader Measurements'!$C$12</f>
        <v>2310</v>
      </c>
      <c r="K14" s="49">
        <f>'Raw Plate Reader Measurements'!$C$13</f>
        <v>2272</v>
      </c>
      <c r="L14" s="49">
        <f>'Raw Plate Reader Measurements'!$C$14</f>
        <v>2364</v>
      </c>
      <c r="M14" s="5"/>
      <c r="N14" s="5"/>
      <c r="O14" s="50"/>
      <c r="P14" s="8">
        <f>IF(ISBLANK(B14),"---",B14-$B$9)</f>
        <v>0.005749999999999998</v>
      </c>
      <c r="Q14" s="8">
        <f>IF(ISBLANK(C14),"---",C14-$B$9)</f>
        <v>0.0007500000000000007</v>
      </c>
      <c r="R14" s="8">
        <f>IF(ISBLANK(D14),"---",D14-$B$9)</f>
        <v>0.008750000000000001</v>
      </c>
      <c r="S14" s="8">
        <f>IF(ISBLANK(E14),"---",E14-$B$9)</f>
        <v>0.009750000000000002</v>
      </c>
      <c r="T14" t="s" s="54">
        <f>IF(ISBLANK(F14),"---",F14-$B$9)</f>
        <v>151</v>
      </c>
      <c r="U14" t="s" s="54">
        <f>IF(ISBLANK(G14),"---",G14-$B$9)</f>
        <v>151</v>
      </c>
      <c r="V14" s="50"/>
      <c r="W14" s="8">
        <f>IF(ISBLANK(I14),"---",I14-$I$9)</f>
        <v>239.25</v>
      </c>
      <c r="X14" s="8">
        <f>IF(ISBLANK(J14),"---",J14-$I$9)</f>
        <v>278.25</v>
      </c>
      <c r="Y14" s="8">
        <f>IF(ISBLANK(K14),"---",K14-$I$9)</f>
        <v>240.25</v>
      </c>
      <c r="Z14" s="8">
        <f>IF(ISBLANK(L14),"---",L14-$I$9)</f>
        <v>332.25</v>
      </c>
      <c r="AA14" t="s" s="54">
        <f>IF(ISBLANK(M14),"---",M14-$I$9)</f>
        <v>151</v>
      </c>
      <c r="AB14" t="s" s="54">
        <f>IF(ISBLANK(N14),"---",N14-$I$9)</f>
        <v>151</v>
      </c>
      <c r="AC14" s="57"/>
      <c r="AD14" s="55">
        <v>7.761379589678014</v>
      </c>
      <c r="AE14" s="55">
        <v>69.20360714600042</v>
      </c>
      <c r="AF14" s="55">
        <v>5.121653174224602</v>
      </c>
      <c r="AG14" s="55">
        <v>6.356458213907985</v>
      </c>
      <c r="AH14" t="s" s="54">
        <v>151</v>
      </c>
      <c r="AI14" t="s" s="54">
        <v>151</v>
      </c>
      <c r="AJ14" s="57"/>
      <c r="AK14" s="55">
        <f>AVERAGE(AD14:AI14)</f>
        <v>22.11077453095276</v>
      </c>
      <c r="AL14" s="55">
        <f>STDEV(AD14:AI14)</f>
        <v>31.41373768475993</v>
      </c>
      <c r="AM14" s="55">
        <f>GEOMEAN(AD14:AI14)</f>
        <v>11.49934899451085</v>
      </c>
      <c r="AN14" s="56">
        <f>EXP(STDEV(AP14:AU14))</f>
        <v>3.348421504312953</v>
      </c>
      <c r="AO14" s="6"/>
      <c r="AP14" s="55">
        <v>2.049160100568751</v>
      </c>
      <c r="AQ14" s="55">
        <v>4.237052987652381</v>
      </c>
      <c r="AR14" s="55">
        <v>1.633477272525825</v>
      </c>
      <c r="AS14" s="55">
        <v>1.849471337628545</v>
      </c>
      <c r="AT14" t="s" s="54">
        <v>151</v>
      </c>
      <c r="AU14" t="s" s="54">
        <v>151</v>
      </c>
      <c r="AV14" s="2"/>
    </row>
    <row r="15" ht="15" customHeight="1">
      <c r="A15" t="s" s="4">
        <v>155</v>
      </c>
      <c r="B15" s="49">
        <f>'Raw Plate Reader Measurements'!$O$7</f>
        <v>0.053</v>
      </c>
      <c r="C15" s="49">
        <f>'Raw Plate Reader Measurements'!$O$8</f>
        <v>0.07199999999999999</v>
      </c>
      <c r="D15" s="49">
        <f>'Raw Plate Reader Measurements'!$O$9</f>
        <v>0.061</v>
      </c>
      <c r="E15" s="49">
        <f>'Raw Plate Reader Measurements'!$O$10</f>
        <v>0.064</v>
      </c>
      <c r="F15" s="5"/>
      <c r="G15" s="5"/>
      <c r="H15" s="50"/>
      <c r="I15" s="49">
        <f>'Raw Plate Reader Measurements'!$D$7</f>
        <v>2396</v>
      </c>
      <c r="J15" s="49">
        <f>'Raw Plate Reader Measurements'!$D$8</f>
        <v>2113</v>
      </c>
      <c r="K15" s="49">
        <f>'Raw Plate Reader Measurements'!$D$9</f>
        <v>2536</v>
      </c>
      <c r="L15" s="49">
        <f>'Raw Plate Reader Measurements'!$D$10</f>
        <v>2315</v>
      </c>
      <c r="M15" s="5"/>
      <c r="N15" s="5"/>
      <c r="O15" s="50"/>
      <c r="P15" s="8">
        <f>IF(ISBLANK(B15),"---",B15-$B$9)</f>
        <v>-0.001250000000000001</v>
      </c>
      <c r="Q15" s="8">
        <f>IF(ISBLANK(C15),"---",C15-$B$9)</f>
        <v>0.01774999999999999</v>
      </c>
      <c r="R15" s="8">
        <f>IF(ISBLANK(D15),"---",D15-$B$9)</f>
        <v>0.006749999999999999</v>
      </c>
      <c r="S15" s="8">
        <f>IF(ISBLANK(E15),"---",E15-$B$9)</f>
        <v>0.009750000000000002</v>
      </c>
      <c r="T15" t="s" s="54">
        <f>IF(ISBLANK(F15),"---",F15-$B$9)</f>
        <v>151</v>
      </c>
      <c r="U15" t="s" s="54">
        <f>IF(ISBLANK(G15),"---",G15-$B$9)</f>
        <v>151</v>
      </c>
      <c r="V15" s="50"/>
      <c r="W15" s="8">
        <f>IF(ISBLANK(I15),"---",I15-$I$9)</f>
        <v>364.25</v>
      </c>
      <c r="X15" s="8">
        <f>IF(ISBLANK(J15),"---",J15-$I$9)</f>
        <v>81.25</v>
      </c>
      <c r="Y15" s="8">
        <f>IF(ISBLANK(K15),"---",K15-$I$9)</f>
        <v>504.25</v>
      </c>
      <c r="Z15" s="8">
        <f>IF(ISBLANK(L15),"---",L15-$I$9)</f>
        <v>283.25</v>
      </c>
      <c r="AA15" t="s" s="54">
        <f>IF(ISBLANK(M15),"---",M15-$I$9)</f>
        <v>151</v>
      </c>
      <c r="AB15" t="s" s="54">
        <f>IF(ISBLANK(N15),"---",N15-$I$9)</f>
        <v>151</v>
      </c>
      <c r="AC15" s="50"/>
      <c r="AD15" s="55">
        <v>-54.3556094941901</v>
      </c>
      <c r="AE15" s="55">
        <v>0.853846563245517</v>
      </c>
      <c r="AF15" s="55">
        <v>13.93467860771518</v>
      </c>
      <c r="AG15" s="55">
        <v>5.419012156777838</v>
      </c>
      <c r="AH15" t="s" s="54">
        <v>151</v>
      </c>
      <c r="AI15" t="s" s="54">
        <v>151</v>
      </c>
      <c r="AJ15" s="50"/>
      <c r="AK15" s="55">
        <f>AVERAGE(AD15:AI15)</f>
        <v>-8.537018041612889</v>
      </c>
      <c r="AL15" s="55">
        <f>STDEV(AD15:AI15)</f>
        <v>31.02300001570222</v>
      </c>
      <c r="AM15" s="55">
        <f>GEOMEAN(AD15:AI15)</f>
      </c>
      <c r="AN15" s="56">
        <f>EXP(STDEV(AP15:AU15))</f>
        <v>4.138535206981325</v>
      </c>
      <c r="AO15" s="6"/>
      <c r="AP15" s="55"/>
      <c r="AQ15" s="55">
        <v>-0.1580037696666316</v>
      </c>
      <c r="AR15" s="55">
        <v>2.634380596994829</v>
      </c>
      <c r="AS15" s="55">
        <v>1.689913539943306</v>
      </c>
      <c r="AT15" t="s" s="54">
        <v>151</v>
      </c>
      <c r="AU15" t="s" s="54">
        <v>151</v>
      </c>
      <c r="AV15" s="2"/>
    </row>
    <row r="16" ht="15" customHeight="1">
      <c r="A16" t="s" s="4">
        <v>156</v>
      </c>
      <c r="B16" s="49">
        <f>'Raw Plate Reader Measurements'!$O$11</f>
        <v>0.055</v>
      </c>
      <c r="C16" s="49">
        <f>'Raw Plate Reader Measurements'!$O$12</f>
        <v>0.058</v>
      </c>
      <c r="D16" s="49">
        <f>'Raw Plate Reader Measurements'!$O$13</f>
        <v>0.065</v>
      </c>
      <c r="E16" s="49">
        <f>'Raw Plate Reader Measurements'!$O$14</f>
        <v>0.058</v>
      </c>
      <c r="F16" s="5"/>
      <c r="G16" s="5"/>
      <c r="H16" s="50"/>
      <c r="I16" s="49">
        <f>'Raw Plate Reader Measurements'!$D$11</f>
        <v>2204</v>
      </c>
      <c r="J16" s="49">
        <f>'Raw Plate Reader Measurements'!$D$12</f>
        <v>2380</v>
      </c>
      <c r="K16" s="49">
        <f>'Raw Plate Reader Measurements'!$D$13</f>
        <v>2400</v>
      </c>
      <c r="L16" s="49">
        <f>'Raw Plate Reader Measurements'!$D$14</f>
        <v>2502</v>
      </c>
      <c r="M16" s="5"/>
      <c r="N16" s="5"/>
      <c r="O16" s="50"/>
      <c r="P16" s="8">
        <f>IF(ISBLANK(B16),"---",B16-$B$9)</f>
        <v>0.0007500000000000007</v>
      </c>
      <c r="Q16" s="8">
        <f>IF(ISBLANK(C16),"---",C16-$B$9)</f>
        <v>0.003750000000000003</v>
      </c>
      <c r="R16" s="8">
        <f>IF(ISBLANK(D16),"---",D16-$B$9)</f>
        <v>0.01075</v>
      </c>
      <c r="S16" s="8">
        <f>IF(ISBLANK(E16),"---",E16-$B$9)</f>
        <v>0.003750000000000003</v>
      </c>
      <c r="T16" t="s" s="54">
        <f>IF(ISBLANK(F16),"---",F16-$B$9)</f>
        <v>151</v>
      </c>
      <c r="U16" t="s" s="54">
        <f>IF(ISBLANK(G16),"---",G16-$B$9)</f>
        <v>151</v>
      </c>
      <c r="V16" s="50"/>
      <c r="W16" s="8">
        <f>IF(ISBLANK(I16),"---",I16-$I$9)</f>
        <v>172.25</v>
      </c>
      <c r="X16" s="8">
        <f>IF(ISBLANK(J16),"---",J16-$I$9)</f>
        <v>348.25</v>
      </c>
      <c r="Y16" s="8">
        <f>IF(ISBLANK(K16),"---",K16-$I$9)</f>
        <v>368.25</v>
      </c>
      <c r="Z16" s="8">
        <f>IF(ISBLANK(L16),"---",L16-$I$9)</f>
        <v>470.25</v>
      </c>
      <c r="AA16" t="s" s="54">
        <f>IF(ISBLANK(M16),"---",M16-$I$9)</f>
        <v>151</v>
      </c>
      <c r="AB16" t="s" s="54">
        <f>IF(ISBLANK(N16),"---",N16-$I$9)</f>
        <v>151</v>
      </c>
      <c r="AC16" s="50"/>
      <c r="AD16" s="55">
        <v>42.84032823323836</v>
      </c>
      <c r="AE16" s="55">
        <v>17.32266392711206</v>
      </c>
      <c r="AF16" s="55">
        <v>6.389827200279488</v>
      </c>
      <c r="AG16" s="55">
        <v>23.39119228061578</v>
      </c>
      <c r="AH16" t="s" s="54">
        <v>151</v>
      </c>
      <c r="AI16" t="s" s="54">
        <v>151</v>
      </c>
      <c r="AJ16" s="50"/>
      <c r="AK16" s="55">
        <f>AVERAGE(AD16:AI16)</f>
        <v>22.48600291031142</v>
      </c>
      <c r="AL16" s="55">
        <f>STDEV(AD16:AI16)</f>
        <v>15.28468589897859</v>
      </c>
      <c r="AM16" s="55">
        <f>GEOMEAN(AD16:AI16)</f>
        <v>18.24955317272928</v>
      </c>
      <c r="AN16" s="56">
        <f>EXP(STDEV(AP16:AU16))</f>
        <v>2.213397794517179</v>
      </c>
      <c r="AO16" s="6"/>
      <c r="AP16" s="55">
        <v>3.757479907390494</v>
      </c>
      <c r="AQ16" s="55">
        <v>2.852015697722541</v>
      </c>
      <c r="AR16" s="55">
        <v>1.854707225814014</v>
      </c>
      <c r="AS16" s="55">
        <v>3.152359553243766</v>
      </c>
      <c r="AT16" t="s" s="54">
        <v>151</v>
      </c>
      <c r="AU16" t="s" s="54">
        <v>151</v>
      </c>
      <c r="AV16" s="2"/>
    </row>
    <row r="17" ht="15" customHeight="1">
      <c r="A17" t="s" s="4">
        <v>157</v>
      </c>
      <c r="B17" s="49">
        <f>'Raw Plate Reader Measurements'!$P$7</f>
        <v>0.068</v>
      </c>
      <c r="C17" s="49">
        <f>'Raw Plate Reader Measurements'!$P$8</f>
        <v>0.073</v>
      </c>
      <c r="D17" s="49">
        <f>'Raw Plate Reader Measurements'!$P$9</f>
        <v>0.064</v>
      </c>
      <c r="E17" s="49">
        <f>'Raw Plate Reader Measurements'!$P$10</f>
        <v>0.08400000000000001</v>
      </c>
      <c r="F17" s="5"/>
      <c r="G17" s="5"/>
      <c r="H17" s="50"/>
      <c r="I17" s="49">
        <f>'Raw Plate Reader Measurements'!$E$7</f>
        <v>2144</v>
      </c>
      <c r="J17" s="49">
        <f>'Raw Plate Reader Measurements'!$E$8</f>
        <v>2188</v>
      </c>
      <c r="K17" s="49">
        <f>'Raw Plate Reader Measurements'!$E$9</f>
        <v>2249</v>
      </c>
      <c r="L17" s="49">
        <f>'Raw Plate Reader Measurements'!$E$10</f>
        <v>2185</v>
      </c>
      <c r="M17" s="5"/>
      <c r="N17" s="5"/>
      <c r="O17" s="50"/>
      <c r="P17" s="8">
        <f>IF(ISBLANK(B17),"---",B17-$B$9)</f>
        <v>0.01375000000000001</v>
      </c>
      <c r="Q17" s="8">
        <f>IF(ISBLANK(C17),"---",C17-$B$9)</f>
        <v>0.01875</v>
      </c>
      <c r="R17" s="8">
        <f>IF(ISBLANK(D17),"---",D17-$B$9)</f>
        <v>0.009750000000000002</v>
      </c>
      <c r="S17" s="8">
        <f>IF(ISBLANK(E17),"---",E17-$B$9)</f>
        <v>0.02975000000000001</v>
      </c>
      <c r="T17" t="s" s="54">
        <f>IF(ISBLANK(F17),"---",F17-$B$9)</f>
        <v>151</v>
      </c>
      <c r="U17" t="s" s="54">
        <f>IF(ISBLANK(G17),"---",G17-$B$9)</f>
        <v>151</v>
      </c>
      <c r="V17" s="50"/>
      <c r="W17" s="8">
        <f>IF(ISBLANK(I17),"---",I17-$I$9)</f>
        <v>112.25</v>
      </c>
      <c r="X17" s="8">
        <f>IF(ISBLANK(J17),"---",J17-$I$9)</f>
        <v>156.25</v>
      </c>
      <c r="Y17" s="8">
        <f>IF(ISBLANK(K17),"---",K17-$I$9)</f>
        <v>217.25</v>
      </c>
      <c r="Z17" s="8">
        <f>IF(ISBLANK(L17),"---",L17-$I$9)</f>
        <v>153.25</v>
      </c>
      <c r="AA17" t="s" s="54">
        <f>IF(ISBLANK(M17),"---",M17-$I$9)</f>
        <v>151</v>
      </c>
      <c r="AB17" t="s" s="54">
        <f>IF(ISBLANK(N17),"---",N17-$I$9)</f>
        <v>151</v>
      </c>
      <c r="AC17" s="50"/>
      <c r="AD17" s="55">
        <v>1.522784592430983</v>
      </c>
      <c r="AE17" s="55">
        <v>1.554438615139275</v>
      </c>
      <c r="AF17" s="55">
        <v>4.15632971248009</v>
      </c>
      <c r="AG17" s="55">
        <v>0.9608781893247478</v>
      </c>
      <c r="AH17" t="s" s="54">
        <v>151</v>
      </c>
      <c r="AI17" t="s" s="54">
        <v>151</v>
      </c>
      <c r="AJ17" s="50"/>
      <c r="AK17" s="55">
        <f>AVERAGE(AD17:AI17)</f>
        <v>2.048607777343774</v>
      </c>
      <c r="AL17" s="55">
        <f>STDEV(AD17:AI17)</f>
        <v>1.431356069743251</v>
      </c>
      <c r="AM17" s="55">
        <f>GEOMEAN(AD17:AI17)</f>
        <v>1.75346698999711</v>
      </c>
      <c r="AN17" s="56">
        <f>EXP(STDEV(AP17:AU17))</f>
        <v>1.852850860346497</v>
      </c>
      <c r="AO17" s="6"/>
      <c r="AP17" s="55">
        <v>0.4205406275547292</v>
      </c>
      <c r="AQ17" s="55">
        <v>0.4411144612450374</v>
      </c>
      <c r="AR17" s="55">
        <v>1.424632404180691</v>
      </c>
      <c r="AS17" s="55">
        <v>-0.03990763213037209</v>
      </c>
      <c r="AT17" t="s" s="54">
        <v>151</v>
      </c>
      <c r="AU17" t="s" s="54">
        <v>151</v>
      </c>
      <c r="AV17" s="2"/>
    </row>
    <row r="18" ht="15" customHeight="1">
      <c r="A18" t="s" s="4">
        <v>158</v>
      </c>
      <c r="B18" s="49">
        <f>'Raw Plate Reader Measurements'!$P$11</f>
        <v>0.07000000000000001</v>
      </c>
      <c r="C18" s="49">
        <f>'Raw Plate Reader Measurements'!$P$12</f>
        <v>0.098</v>
      </c>
      <c r="D18" s="49">
        <f>'Raw Plate Reader Measurements'!$P$13</f>
        <v>0.06</v>
      </c>
      <c r="E18" s="49">
        <f>'Raw Plate Reader Measurements'!$P$14</f>
        <v>0.068</v>
      </c>
      <c r="F18" s="5"/>
      <c r="G18" s="5"/>
      <c r="H18" s="50"/>
      <c r="I18" s="49">
        <f>'Raw Plate Reader Measurements'!$E$11</f>
        <v>2278</v>
      </c>
      <c r="J18" s="49">
        <f>'Raw Plate Reader Measurements'!$E$12</f>
        <v>2363</v>
      </c>
      <c r="K18" s="49">
        <f>'Raw Plate Reader Measurements'!$E$13</f>
        <v>2662</v>
      </c>
      <c r="L18" s="49">
        <f>'Raw Plate Reader Measurements'!$E$14</f>
        <v>2470</v>
      </c>
      <c r="M18" s="5"/>
      <c r="N18" s="5"/>
      <c r="O18" s="50"/>
      <c r="P18" s="8">
        <f>IF(ISBLANK(B18),"---",B18-$B$9)</f>
        <v>0.01575000000000001</v>
      </c>
      <c r="Q18" s="8">
        <f>IF(ISBLANK(C18),"---",C18-$B$9)</f>
        <v>0.04375</v>
      </c>
      <c r="R18" s="8">
        <f>IF(ISBLANK(D18),"---",D18-$B$9)</f>
        <v>0.005749999999999998</v>
      </c>
      <c r="S18" s="8">
        <f>IF(ISBLANK(E18),"---",E18-$B$9)</f>
        <v>0.01375000000000001</v>
      </c>
      <c r="T18" t="s" s="54">
        <f>IF(ISBLANK(F18),"---",F18-$B$9)</f>
        <v>151</v>
      </c>
      <c r="U18" t="s" s="54">
        <f>IF(ISBLANK(G18),"---",G18-$B$9)</f>
        <v>151</v>
      </c>
      <c r="V18" s="50"/>
      <c r="W18" s="8">
        <f>IF(ISBLANK(I18),"---",I18-$I$9)</f>
        <v>246.25</v>
      </c>
      <c r="X18" s="8">
        <f>IF(ISBLANK(J18),"---",J18-$I$9)</f>
        <v>331.25</v>
      </c>
      <c r="Y18" s="8">
        <f>IF(ISBLANK(K18),"---",K18-$I$9)</f>
        <v>630.25</v>
      </c>
      <c r="Z18" s="8">
        <f>IF(ISBLANK(L18),"---",L18-$I$9)</f>
        <v>438.25</v>
      </c>
      <c r="AA18" t="s" s="54">
        <f>IF(ISBLANK(M18),"---",M18-$I$9)</f>
        <v>151</v>
      </c>
      <c r="AB18" t="s" s="54">
        <f>IF(ISBLANK(N18),"---",N18-$I$9)</f>
        <v>151</v>
      </c>
      <c r="AC18" s="50"/>
      <c r="AD18" s="55">
        <v>2.916422925547018</v>
      </c>
      <c r="AE18" s="55">
        <v>1.412318513183683</v>
      </c>
      <c r="AF18" s="55">
        <v>20.4455986892145</v>
      </c>
      <c r="AG18" s="55">
        <v>5.945303765103593</v>
      </c>
      <c r="AH18" t="s" s="54">
        <v>151</v>
      </c>
      <c r="AI18" t="s" s="54">
        <v>151</v>
      </c>
      <c r="AJ18" s="50"/>
      <c r="AK18" s="55">
        <f>AVERAGE(AD18:AI18)</f>
        <v>7.679910973262197</v>
      </c>
      <c r="AL18" s="55">
        <f>STDEV(AD18:AI18)</f>
        <v>8.716749750799123</v>
      </c>
      <c r="AM18" s="55">
        <f>GEOMEAN(AD18:AI18)</f>
        <v>4.730306254224488</v>
      </c>
      <c r="AN18" s="56">
        <f>EXP(STDEV(AP18:AU18))</f>
        <v>3.122701396964116</v>
      </c>
      <c r="AO18" s="6"/>
      <c r="AP18" s="55">
        <v>1.070357839825502</v>
      </c>
      <c r="AQ18" s="55">
        <v>0.3452326895417544</v>
      </c>
      <c r="AR18" s="55">
        <v>3.017767636303716</v>
      </c>
      <c r="AS18" s="55">
        <v>1.782601624733709</v>
      </c>
      <c r="AT18" t="s" s="54">
        <v>151</v>
      </c>
      <c r="AU18" t="s" s="54">
        <v>151</v>
      </c>
      <c r="AV18" s="2"/>
    </row>
    <row r="19" ht="15" customHeight="1">
      <c r="A19" t="s" s="4">
        <v>159</v>
      </c>
      <c r="B19" s="49">
        <f>'Raw Plate Reader Measurements'!$Q$7</f>
        <v>0.081</v>
      </c>
      <c r="C19" s="49">
        <f>'Raw Plate Reader Measurements'!$Q$8</f>
        <v>0.08400000000000001</v>
      </c>
      <c r="D19" s="49">
        <f>'Raw Plate Reader Measurements'!$Q$9</f>
        <v>0.068</v>
      </c>
      <c r="E19" s="49">
        <f>'Raw Plate Reader Measurements'!$Q$10</f>
        <v>0.08500000000000001</v>
      </c>
      <c r="F19" s="5"/>
      <c r="G19" s="5"/>
      <c r="H19" s="50"/>
      <c r="I19" s="49">
        <f>'Raw Plate Reader Measurements'!$F$7</f>
        <v>2093</v>
      </c>
      <c r="J19" s="49">
        <f>'Raw Plate Reader Measurements'!$F$8</f>
        <v>2156</v>
      </c>
      <c r="K19" s="49">
        <f>'Raw Plate Reader Measurements'!$F$9</f>
        <v>1994</v>
      </c>
      <c r="L19" s="49">
        <f>'Raw Plate Reader Measurements'!$F$10</f>
        <v>2172</v>
      </c>
      <c r="M19" s="5"/>
      <c r="N19" s="5"/>
      <c r="O19" s="50"/>
      <c r="P19" s="8">
        <f>IF(ISBLANK(B19),"---",B19-$B$9)</f>
        <v>0.02675</v>
      </c>
      <c r="Q19" s="8">
        <f>IF(ISBLANK(C19),"---",C19-$B$9)</f>
        <v>0.02975000000000001</v>
      </c>
      <c r="R19" s="8">
        <f>IF(ISBLANK(D19),"---",D19-$B$9)</f>
        <v>0.01375000000000001</v>
      </c>
      <c r="S19" s="8">
        <f>IF(ISBLANK(E19),"---",E19-$B$9)</f>
        <v>0.03075000000000001</v>
      </c>
      <c r="T19" t="s" s="54">
        <f>IF(ISBLANK(F19),"---",F19-$B$9)</f>
        <v>151</v>
      </c>
      <c r="U19" t="s" s="54">
        <f>IF(ISBLANK(G19),"---",G19-$B$9)</f>
        <v>151</v>
      </c>
      <c r="V19" s="50"/>
      <c r="W19" s="8">
        <f>IF(ISBLANK(I19),"---",I19-$I$9)</f>
        <v>61.25</v>
      </c>
      <c r="X19" s="8">
        <f>IF(ISBLANK(J19),"---",J19-$I$9)</f>
        <v>124.25</v>
      </c>
      <c r="Y19" s="8">
        <f>IF(ISBLANK(K19),"---",K19-$I$9)</f>
        <v>-37.75</v>
      </c>
      <c r="Z19" s="8">
        <f>IF(ISBLANK(L19),"---",L19-$I$9)</f>
        <v>140.25</v>
      </c>
      <c r="AA19" t="s" s="54">
        <f>IF(ISBLANK(M19),"---",M19-$I$9)</f>
        <v>151</v>
      </c>
      <c r="AB19" t="s" s="54">
        <f>IF(ISBLANK(N19),"---",N19-$I$9)</f>
        <v>151</v>
      </c>
      <c r="AC19" s="50"/>
      <c r="AD19" s="55">
        <v>0.4271074325709781</v>
      </c>
      <c r="AE19" s="55">
        <v>0.7790480588815655</v>
      </c>
      <c r="AF19" s="55">
        <v>-0.5121168673877025</v>
      </c>
      <c r="AG19" s="55">
        <v>0.8507707932615928</v>
      </c>
      <c r="AH19" t="s" s="54">
        <v>151</v>
      </c>
      <c r="AI19" t="s" s="54">
        <v>151</v>
      </c>
      <c r="AJ19" s="50"/>
      <c r="AK19" s="55">
        <f>AVERAGE(AD19:AI19)</f>
        <v>0.3862023543316085</v>
      </c>
      <c r="AL19" s="55">
        <f>STDEV(AD19:AI19)</f>
        <v>0.6268445398899029</v>
      </c>
      <c r="AM19" s="55">
        <f>GEOMEAN(AD19:AI19)</f>
      </c>
      <c r="AN19" s="56">
        <f>EXP(STDEV(AP19:AU19))</f>
        <v>1.45503043637397</v>
      </c>
      <c r="AO19" s="6"/>
      <c r="AP19" s="55">
        <v>-0.8507196988722332</v>
      </c>
      <c r="AQ19" s="55">
        <v>-0.2496825419699548</v>
      </c>
      <c r="AR19" s="55"/>
      <c r="AS19" s="55">
        <v>-0.1616125248047753</v>
      </c>
      <c r="AT19" t="s" s="54">
        <v>151</v>
      </c>
      <c r="AU19" t="s" s="54">
        <v>151</v>
      </c>
      <c r="AV19" s="2"/>
    </row>
    <row r="20" ht="15" customHeight="1">
      <c r="A20" t="s" s="4">
        <v>160</v>
      </c>
      <c r="B20" s="49">
        <f>'Raw Plate Reader Measurements'!$Q$11</f>
        <v>0.113</v>
      </c>
      <c r="C20" s="49">
        <f>'Raw Plate Reader Measurements'!$Q$12</f>
        <v>0.093</v>
      </c>
      <c r="D20" s="49">
        <f>'Raw Plate Reader Measurements'!$Q$13</f>
        <v>0.078</v>
      </c>
      <c r="E20" s="49">
        <f>'Raw Plate Reader Measurements'!$Q$14</f>
        <v>0.06</v>
      </c>
      <c r="F20" s="5"/>
      <c r="G20" s="5"/>
      <c r="H20" s="50"/>
      <c r="I20" s="49">
        <f>'Raw Plate Reader Measurements'!$F$11</f>
        <v>1933</v>
      </c>
      <c r="J20" s="49">
        <f>'Raw Plate Reader Measurements'!$F$12</f>
        <v>2069</v>
      </c>
      <c r="K20" s="49">
        <f>'Raw Plate Reader Measurements'!$F$13</f>
        <v>2216</v>
      </c>
      <c r="L20" s="49">
        <f>'Raw Plate Reader Measurements'!$F$14</f>
        <v>2122</v>
      </c>
      <c r="M20" s="5"/>
      <c r="N20" s="5"/>
      <c r="O20" s="50"/>
      <c r="P20" s="8">
        <f>IF(ISBLANK(B20),"---",B20-$B$9)</f>
        <v>0.05875</v>
      </c>
      <c r="Q20" s="8">
        <f>IF(ISBLANK(C20),"---",C20-$B$9)</f>
        <v>0.03875</v>
      </c>
      <c r="R20" s="8">
        <f>IF(ISBLANK(D20),"---",D20-$B$9)</f>
        <v>0.02375</v>
      </c>
      <c r="S20" s="8">
        <f>IF(ISBLANK(E20),"---",E20-$B$9)</f>
        <v>0.005749999999999998</v>
      </c>
      <c r="T20" t="s" s="54">
        <f>IF(ISBLANK(F20),"---",F20-$B$9)</f>
        <v>151</v>
      </c>
      <c r="U20" t="s" s="54">
        <f>IF(ISBLANK(G20),"---",G20-$B$9)</f>
        <v>151</v>
      </c>
      <c r="V20" s="50"/>
      <c r="W20" s="8">
        <f>IF(ISBLANK(I20),"---",I20-$I$9)</f>
        <v>-98.75</v>
      </c>
      <c r="X20" s="8">
        <f>IF(ISBLANK(J20),"---",J20-$I$9)</f>
        <v>37.25</v>
      </c>
      <c r="Y20" s="8">
        <f>IF(ISBLANK(K20),"---",K20-$I$9)</f>
        <v>184.25</v>
      </c>
      <c r="Z20" s="8">
        <f>IF(ISBLANK(L20),"---",L20-$I$9)</f>
        <v>90.25</v>
      </c>
      <c r="AA20" t="s" s="54">
        <f>IF(ISBLANK(M20),"---",M20-$I$9)</f>
        <v>151</v>
      </c>
      <c r="AB20" t="s" s="54">
        <f>IF(ISBLANK(N20),"---",N20-$I$9)</f>
        <v>151</v>
      </c>
      <c r="AC20" s="50"/>
      <c r="AD20" s="55">
        <v>-0.313533575989794</v>
      </c>
      <c r="AE20" s="55">
        <v>0.1793120157334853</v>
      </c>
      <c r="AF20" s="55">
        <v>1.447100538135973</v>
      </c>
      <c r="AG20" s="55">
        <v>2.927751339471016</v>
      </c>
      <c r="AH20" t="s" s="54">
        <v>151</v>
      </c>
      <c r="AI20" t="s" s="54">
        <v>151</v>
      </c>
      <c r="AJ20" s="50"/>
      <c r="AK20" s="55">
        <f>AVERAGE(AD20:AI20)</f>
        <v>1.06015757933767</v>
      </c>
      <c r="AL20" s="55">
        <f>STDEV(AD20:AI20)</f>
        <v>1.449200653624688</v>
      </c>
      <c r="AM20" s="55">
        <f>GEOMEAN(AD20:AI20)</f>
      </c>
      <c r="AN20" s="56">
        <f>EXP(STDEV(AP20:AU20))</f>
        <v>4.273453177101723</v>
      </c>
      <c r="AO20" s="6"/>
      <c r="AP20" s="55"/>
      <c r="AQ20" s="55">
        <v>-1.718627885928841</v>
      </c>
      <c r="AR20" s="55">
        <v>0.3695619256337419</v>
      </c>
      <c r="AS20" s="55">
        <v>1.074234667448678</v>
      </c>
      <c r="AT20" t="s" s="54">
        <v>151</v>
      </c>
      <c r="AU20" t="s" s="54">
        <v>151</v>
      </c>
      <c r="AV20" s="2"/>
    </row>
    <row r="21" ht="15" customHeight="1">
      <c r="A21" t="s" s="4">
        <v>161</v>
      </c>
      <c r="B21" s="49">
        <f>'Raw Plate Reader Measurements'!$R$7</f>
        <v>0.065</v>
      </c>
      <c r="C21" s="49">
        <f>'Raw Plate Reader Measurements'!$R$8</f>
        <v>0.063</v>
      </c>
      <c r="D21" s="49">
        <f>'Raw Plate Reader Measurements'!$R$9</f>
        <v>0.062</v>
      </c>
      <c r="E21" s="49">
        <f>'Raw Plate Reader Measurements'!$R$10</f>
        <v>0.075</v>
      </c>
      <c r="F21" s="5"/>
      <c r="G21" s="5"/>
      <c r="H21" s="50"/>
      <c r="I21" s="49">
        <f>'Raw Plate Reader Measurements'!$G$7</f>
        <v>2594</v>
      </c>
      <c r="J21" s="49">
        <f>'Raw Plate Reader Measurements'!$G$8</f>
        <v>2701</v>
      </c>
      <c r="K21" s="49">
        <f>'Raw Plate Reader Measurements'!$G$9</f>
        <v>2521</v>
      </c>
      <c r="L21" s="49">
        <f>'Raw Plate Reader Measurements'!$G$10</f>
        <v>2489</v>
      </c>
      <c r="M21" s="5"/>
      <c r="N21" s="5"/>
      <c r="O21" s="50"/>
      <c r="P21" s="8">
        <f>IF(ISBLANK(B21),"---",B21-$B$9)</f>
        <v>0.01075</v>
      </c>
      <c r="Q21" s="8">
        <f>IF(ISBLANK(C21),"---",C21-$B$9)</f>
        <v>0.008750000000000001</v>
      </c>
      <c r="R21" s="8">
        <f>IF(ISBLANK(D21),"---",D21-$B$9)</f>
        <v>0.00775</v>
      </c>
      <c r="S21" s="8">
        <f>IF(ISBLANK(E21),"---",E21-$B$9)</f>
        <v>0.02075</v>
      </c>
      <c r="T21" t="s" s="54">
        <f>IF(ISBLANK(F21),"---",F21-$B$9)</f>
        <v>151</v>
      </c>
      <c r="U21" t="s" s="54">
        <f>IF(ISBLANK(G21),"---",G21-$B$9)</f>
        <v>151</v>
      </c>
      <c r="V21" s="50"/>
      <c r="W21" s="8">
        <f>IF(ISBLANK(I21),"---",I21-$I$9)</f>
        <v>562.25</v>
      </c>
      <c r="X21" s="8">
        <f>IF(ISBLANK(J21),"---",J21-$I$9)</f>
        <v>669.25</v>
      </c>
      <c r="Y21" s="8">
        <f>IF(ISBLANK(K21),"---",K21-$I$9)</f>
        <v>489.25</v>
      </c>
      <c r="Z21" s="8">
        <f>IF(ISBLANK(L21),"---",L21-$I$9)</f>
        <v>457.25</v>
      </c>
      <c r="AA21" t="s" s="54">
        <f>IF(ISBLANK(M21),"---",M21-$I$9)</f>
        <v>151</v>
      </c>
      <c r="AB21" t="s" s="54">
        <f>IF(ISBLANK(N21),"---",N21-$I$9)</f>
        <v>151</v>
      </c>
      <c r="AC21" s="50"/>
      <c r="AD21" s="55">
        <v>9.756090545436912</v>
      </c>
      <c r="AE21" s="55">
        <v>14.26708173506687</v>
      </c>
      <c r="AF21" s="55">
        <v>11.775624657397</v>
      </c>
      <c r="AG21" s="55">
        <v>4.11046008735865</v>
      </c>
      <c r="AH21" t="s" s="54">
        <v>151</v>
      </c>
      <c r="AI21" t="s" s="54">
        <v>151</v>
      </c>
      <c r="AJ21" s="50"/>
      <c r="AK21" s="55">
        <f>AVERAGE(AD21:AI21)</f>
        <v>9.977314256314859</v>
      </c>
      <c r="AL21" s="55">
        <f>STDEV(AD21:AI21)</f>
        <v>4.324540171719688</v>
      </c>
      <c r="AM21" s="55">
        <f>GEOMEAN(AD21:AI21)</f>
        <v>9.059856947720576</v>
      </c>
      <c r="AN21" s="56">
        <f>EXP(STDEV(AP21:AU21))</f>
        <v>1.731955590165178</v>
      </c>
      <c r="AO21" s="6"/>
      <c r="AP21" s="55">
        <v>2.277891761310699</v>
      </c>
      <c r="AQ21" s="55">
        <v>2.657954907075885</v>
      </c>
      <c r="AR21" s="55">
        <v>2.466031687955876</v>
      </c>
      <c r="AS21" s="55">
        <v>1.413534965639214</v>
      </c>
      <c r="AT21" t="s" s="54">
        <v>151</v>
      </c>
      <c r="AU21" t="s" s="54">
        <v>151</v>
      </c>
      <c r="AV21" s="2"/>
    </row>
    <row r="22" ht="15" customHeight="1">
      <c r="A22" t="s" s="4">
        <v>162</v>
      </c>
      <c r="B22" s="49">
        <f>'Raw Plate Reader Measurements'!$R$11</f>
        <v>0.123</v>
      </c>
      <c r="C22" s="49">
        <f>'Raw Plate Reader Measurements'!$R$12</f>
        <v>0.061</v>
      </c>
      <c r="D22" s="49">
        <f>'Raw Plate Reader Measurements'!$R$13</f>
        <v>0.056</v>
      </c>
      <c r="E22" s="49">
        <f>'Raw Plate Reader Measurements'!$R$14</f>
        <v>0.056</v>
      </c>
      <c r="F22" s="5"/>
      <c r="G22" s="5"/>
      <c r="H22" s="50"/>
      <c r="I22" s="49">
        <f>'Raw Plate Reader Measurements'!$G$11</f>
        <v>2101</v>
      </c>
      <c r="J22" s="49">
        <f>'Raw Plate Reader Measurements'!$G$12</f>
        <v>2550</v>
      </c>
      <c r="K22" s="49">
        <f>'Raw Plate Reader Measurements'!$G$13</f>
        <v>2400</v>
      </c>
      <c r="L22" s="49">
        <f>'Raw Plate Reader Measurements'!$G$14</f>
        <v>2410</v>
      </c>
      <c r="M22" s="5"/>
      <c r="N22" s="5"/>
      <c r="O22" s="50"/>
      <c r="P22" s="8">
        <f>IF(ISBLANK(B22),"---",B22-$B$9)</f>
        <v>0.06875000000000001</v>
      </c>
      <c r="Q22" s="8">
        <f>IF(ISBLANK(C22),"---",C22-$B$9)</f>
        <v>0.006749999999999999</v>
      </c>
      <c r="R22" s="8">
        <f>IF(ISBLANK(D22),"---",D22-$B$9)</f>
        <v>0.001750000000000002</v>
      </c>
      <c r="S22" s="8">
        <f>IF(ISBLANK(E22),"---",E22-$B$9)</f>
        <v>0.001750000000000002</v>
      </c>
      <c r="T22" t="s" s="54">
        <f>IF(ISBLANK(F22),"---",F22-$B$9)</f>
        <v>151</v>
      </c>
      <c r="U22" t="s" s="54">
        <f>IF(ISBLANK(G22),"---",G22-$B$9)</f>
        <v>151</v>
      </c>
      <c r="V22" s="50"/>
      <c r="W22" s="8">
        <f>IF(ISBLANK(I22),"---",I22-$I$9)</f>
        <v>69.25</v>
      </c>
      <c r="X22" s="8">
        <f>IF(ISBLANK(J22),"---",J22-$I$9)</f>
        <v>518.25</v>
      </c>
      <c r="Y22" s="8">
        <f>IF(ISBLANK(K22),"---",K22-$I$9)</f>
        <v>368.25</v>
      </c>
      <c r="Z22" s="8">
        <f>IF(ISBLANK(L22),"---",L22-$I$9)</f>
        <v>378.25</v>
      </c>
      <c r="AA22" t="s" s="54">
        <f>IF(ISBLANK(M22),"---",M22-$I$9)</f>
        <v>151</v>
      </c>
      <c r="AB22" t="s" s="54">
        <f>IF(ISBLANK(N22),"---",N22-$I$9)</f>
        <v>151</v>
      </c>
      <c r="AC22" s="50"/>
      <c r="AD22" s="55">
        <v>0.1878892347899254</v>
      </c>
      <c r="AE22" s="55">
        <v>14.32156110748318</v>
      </c>
      <c r="AF22" s="55">
        <v>39.25179565885969</v>
      </c>
      <c r="AG22" s="55">
        <v>40.31769642352663</v>
      </c>
      <c r="AH22" t="s" s="54">
        <v>151</v>
      </c>
      <c r="AI22" t="s" s="54">
        <v>151</v>
      </c>
      <c r="AJ22" s="50"/>
      <c r="AK22" s="55">
        <f>AVERAGE(AD22:AI22)</f>
        <v>23.51973560616486</v>
      </c>
      <c r="AL22" s="55">
        <f>STDEV(AD22:AI22)</f>
        <v>19.65240163719486</v>
      </c>
      <c r="AM22" s="55">
        <f>GEOMEAN(AD22:AI22)</f>
        <v>8.078149280209068</v>
      </c>
      <c r="AN22" s="56">
        <f>EXP(STDEV(AP22:AU22))</f>
        <v>12.84857277504257</v>
      </c>
      <c r="AO22" s="6"/>
      <c r="AP22" s="55">
        <v>-1.671902666434287</v>
      </c>
      <c r="AQ22" s="55">
        <v>2.661766171476397</v>
      </c>
      <c r="AR22" s="55">
        <v>3.669997192452262</v>
      </c>
      <c r="AS22" s="55">
        <v>3.696790489777988</v>
      </c>
      <c r="AT22" t="s" s="54">
        <v>151</v>
      </c>
      <c r="AU22" t="s" s="54">
        <v>151</v>
      </c>
      <c r="AV22" s="2"/>
    </row>
    <row r="23" ht="15" customHeight="1">
      <c r="A23" t="s" s="4">
        <v>163</v>
      </c>
      <c r="B23" s="49">
        <f>'Raw Plate Reader Measurements'!$S$7</f>
        <v>0.099</v>
      </c>
      <c r="C23" s="49">
        <f>'Raw Plate Reader Measurements'!$S$8</f>
        <v>0.07000000000000001</v>
      </c>
      <c r="D23" s="49">
        <f>'Raw Plate Reader Measurements'!$S$9</f>
        <v>0.075</v>
      </c>
      <c r="E23" s="49">
        <f>'Raw Plate Reader Measurements'!$S$10</f>
        <v>0.112</v>
      </c>
      <c r="F23" s="5"/>
      <c r="G23" s="5"/>
      <c r="H23" s="50"/>
      <c r="I23" s="49">
        <f>'Raw Plate Reader Measurements'!$H$7</f>
        <v>2298</v>
      </c>
      <c r="J23" s="49">
        <f>'Raw Plate Reader Measurements'!$H$8</f>
        <v>2413</v>
      </c>
      <c r="K23" s="49">
        <f>'Raw Plate Reader Measurements'!$H$9</f>
        <v>2291</v>
      </c>
      <c r="L23" s="49">
        <f>'Raw Plate Reader Measurements'!$H$10</f>
        <v>2415</v>
      </c>
      <c r="M23" s="5"/>
      <c r="N23" s="5"/>
      <c r="O23" s="50"/>
      <c r="P23" s="8">
        <f>IF(ISBLANK(B23),"---",B23-$B$9)</f>
        <v>0.04475000000000001</v>
      </c>
      <c r="Q23" s="8">
        <f>IF(ISBLANK(C23),"---",C23-$B$9)</f>
        <v>0.01575000000000001</v>
      </c>
      <c r="R23" s="8">
        <f>IF(ISBLANK(D23),"---",D23-$B$9)</f>
        <v>0.02075</v>
      </c>
      <c r="S23" s="8">
        <f>IF(ISBLANK(E23),"---",E23-$B$9)</f>
        <v>0.05775</v>
      </c>
      <c r="T23" t="s" s="54">
        <f>IF(ISBLANK(F23),"---",F23-$B$9)</f>
        <v>151</v>
      </c>
      <c r="U23" t="s" s="54">
        <f>IF(ISBLANK(G23),"---",G23-$B$9)</f>
        <v>151</v>
      </c>
      <c r="V23" s="50"/>
      <c r="W23" s="8">
        <f>IF(ISBLANK(I23),"---",I23-$I$9)</f>
        <v>266.25</v>
      </c>
      <c r="X23" s="8">
        <f>IF(ISBLANK(J23),"---",J23-$I$9)</f>
        <v>381.25</v>
      </c>
      <c r="Y23" s="8">
        <f>IF(ISBLANK(K23),"---",K23-$I$9)</f>
        <v>259.25</v>
      </c>
      <c r="Z23" s="8">
        <f>IF(ISBLANK(L23),"---",L23-$I$9)</f>
        <v>383.25</v>
      </c>
      <c r="AA23" t="s" s="54">
        <f>IF(ISBLANK(M23),"---",M23-$I$9)</f>
        <v>151</v>
      </c>
      <c r="AB23" t="s" s="54">
        <f>IF(ISBLANK(N23),"---",N23-$I$9)</f>
        <v>151</v>
      </c>
      <c r="AC23" s="50"/>
      <c r="AD23" s="55">
        <v>1.109817067121783</v>
      </c>
      <c r="AE23" s="55">
        <v>4.515274072547413</v>
      </c>
      <c r="AF23" s="55">
        <v>2.330534232143751</v>
      </c>
      <c r="AG23" s="55">
        <v>1.237898388056367</v>
      </c>
      <c r="AH23" t="s" s="54">
        <v>151</v>
      </c>
      <c r="AI23" t="s" s="54">
        <v>151</v>
      </c>
      <c r="AJ23" s="50"/>
      <c r="AK23" s="55">
        <f>AVERAGE(AD23:AI23)</f>
        <v>2.298380939967329</v>
      </c>
      <c r="AL23" s="55">
        <f>STDEV(AD23:AI23)</f>
        <v>1.576172190066778</v>
      </c>
      <c r="AM23" s="55">
        <f>GEOMEAN(AD23:AI23)</f>
        <v>1.949929905396109</v>
      </c>
      <c r="AN23" s="56">
        <f>EXP(STDEV(AP23:AU23))</f>
        <v>1.91231969981796</v>
      </c>
      <c r="AO23" s="6"/>
      <c r="AP23" s="55">
        <v>0.1041951973477164</v>
      </c>
      <c r="AQ23" s="55">
        <v>1.507465887694925</v>
      </c>
      <c r="AR23" s="55">
        <v>0.8460975254778755</v>
      </c>
      <c r="AS23" s="55">
        <v>0.2134150933949667</v>
      </c>
      <c r="AT23" t="s" s="54">
        <v>151</v>
      </c>
      <c r="AU23" t="s" s="54">
        <v>151</v>
      </c>
      <c r="AV23" s="2"/>
    </row>
    <row r="24" ht="15" customHeight="1">
      <c r="A24" t="s" s="4">
        <v>164</v>
      </c>
      <c r="B24" s="49">
        <f>'Raw Plate Reader Measurements'!$S$11</f>
        <v>0.056</v>
      </c>
      <c r="C24" s="49">
        <f>'Raw Plate Reader Measurements'!$S$12</f>
        <v>0.067</v>
      </c>
      <c r="D24" s="49">
        <f>'Raw Plate Reader Measurements'!$S$13</f>
        <v>0.062</v>
      </c>
      <c r="E24" s="49">
        <f>'Raw Plate Reader Measurements'!$S$14</f>
        <v>0.06</v>
      </c>
      <c r="F24" s="5"/>
      <c r="G24" s="5"/>
      <c r="H24" s="50"/>
      <c r="I24" s="49">
        <f>'Raw Plate Reader Measurements'!$H$11</f>
        <v>2239</v>
      </c>
      <c r="J24" s="49">
        <f>'Raw Plate Reader Measurements'!$H$12</f>
        <v>2276</v>
      </c>
      <c r="K24" s="49">
        <f>'Raw Plate Reader Measurements'!$H$13</f>
        <v>2268</v>
      </c>
      <c r="L24" s="49">
        <f>'Raw Plate Reader Measurements'!$H$14</f>
        <v>2117</v>
      </c>
      <c r="M24" s="5"/>
      <c r="N24" s="5"/>
      <c r="O24" s="50"/>
      <c r="P24" s="8">
        <f>IF(ISBLANK(B24),"---",B24-$B$9)</f>
        <v>0.001750000000000002</v>
      </c>
      <c r="Q24" s="8">
        <f>IF(ISBLANK(C24),"---",C24-$B$9)</f>
        <v>0.01275</v>
      </c>
      <c r="R24" s="8">
        <f>IF(ISBLANK(D24),"---",D24-$B$9)</f>
        <v>0.00775</v>
      </c>
      <c r="S24" s="8">
        <f>IF(ISBLANK(E24),"---",E24-$B$9)</f>
        <v>0.005749999999999998</v>
      </c>
      <c r="T24" t="s" s="54">
        <f>IF(ISBLANK(F24),"---",F24-$B$9)</f>
        <v>151</v>
      </c>
      <c r="U24" t="s" s="54">
        <f>IF(ISBLANK(G24),"---",G24-$B$9)</f>
        <v>151</v>
      </c>
      <c r="V24" s="50"/>
      <c r="W24" s="8">
        <f>IF(ISBLANK(I24),"---",I24-$I$9)</f>
        <v>207.25</v>
      </c>
      <c r="X24" s="8">
        <f>IF(ISBLANK(J24),"---",J24-$I$9)</f>
        <v>244.25</v>
      </c>
      <c r="Y24" s="8">
        <f>IF(ISBLANK(K24),"---",K24-$I$9)</f>
        <v>236.25</v>
      </c>
      <c r="Z24" s="8">
        <f>IF(ISBLANK(L24),"---",L24-$I$9)</f>
        <v>85.25</v>
      </c>
      <c r="AA24" t="s" s="54">
        <f>IF(ISBLANK(M24),"---",M24-$I$9)</f>
        <v>151</v>
      </c>
      <c r="AB24" t="s" s="54">
        <f>IF(ISBLANK(N24),"---",N24-$I$9)</f>
        <v>151</v>
      </c>
      <c r="AC24" s="50"/>
      <c r="AD24" s="55">
        <v>22.09079334772212</v>
      </c>
      <c r="AE24" s="55">
        <v>3.573380063508401</v>
      </c>
      <c r="AF24" s="55">
        <v>5.686236740541732</v>
      </c>
      <c r="AG24" s="55">
        <v>2.765549049195614</v>
      </c>
      <c r="AH24" t="s" s="54">
        <v>151</v>
      </c>
      <c r="AI24" t="s" s="54">
        <v>151</v>
      </c>
      <c r="AJ24" s="50"/>
      <c r="AK24" s="55">
        <f>AVERAGE(AD24:AI24)</f>
        <v>8.528989800241968</v>
      </c>
      <c r="AL24" s="55">
        <f>STDEV(AD24:AI24)</f>
        <v>9.124674927040976</v>
      </c>
      <c r="AM24" s="55">
        <f>GEOMEAN(AD24:AI24)</f>
        <v>5.935730936835753</v>
      </c>
      <c r="AN24" s="56">
        <f>EXP(STDEV(AP24:AU24))</f>
        <v>2.523169370991932</v>
      </c>
      <c r="AO24" s="6"/>
      <c r="AP24" s="55">
        <v>3.095160931124927</v>
      </c>
      <c r="AQ24" s="55">
        <v>1.273511944363403</v>
      </c>
      <c r="AR24" s="55">
        <v>1.738048648053543</v>
      </c>
      <c r="AS24" s="55">
        <v>1.017239186399314</v>
      </c>
      <c r="AT24" t="s" s="54">
        <v>151</v>
      </c>
      <c r="AU24" t="s" s="54">
        <v>151</v>
      </c>
      <c r="AV24" s="2"/>
    </row>
    <row r="25" ht="15" customHeight="1">
      <c r="A25" t="s" s="4">
        <v>165</v>
      </c>
      <c r="B25" s="49">
        <f>'Raw Plate Reader Measurements'!$T$7</f>
        <v>0.07199999999999999</v>
      </c>
      <c r="C25" s="49">
        <f>'Raw Plate Reader Measurements'!$T$8</f>
        <v>0.076</v>
      </c>
      <c r="D25" s="49">
        <f>'Raw Plate Reader Measurements'!$T$9</f>
        <v>0.08</v>
      </c>
      <c r="E25" s="49">
        <f>'Raw Plate Reader Measurements'!$T$10</f>
        <v>0.079</v>
      </c>
      <c r="F25" s="5"/>
      <c r="G25" s="5"/>
      <c r="H25" s="50"/>
      <c r="I25" s="49">
        <f>'Raw Plate Reader Measurements'!$I$7</f>
        <v>2355</v>
      </c>
      <c r="J25" s="49">
        <f>'Raw Plate Reader Measurements'!$I$8</f>
        <v>2265</v>
      </c>
      <c r="K25" s="49">
        <f>'Raw Plate Reader Measurements'!$I$9</f>
        <v>2312</v>
      </c>
      <c r="L25" s="49">
        <f>'Raw Plate Reader Measurements'!$I$10</f>
        <v>2126</v>
      </c>
      <c r="M25" s="5"/>
      <c r="N25" s="5"/>
      <c r="O25" s="50"/>
      <c r="P25" s="8">
        <f>IF(ISBLANK(B25),"---",B25-$B$9)</f>
        <v>0.01774999999999999</v>
      </c>
      <c r="Q25" s="8">
        <f>IF(ISBLANK(C25),"---",C25-$B$9)</f>
        <v>0.02175</v>
      </c>
      <c r="R25" s="8">
        <f>IF(ISBLANK(D25),"---",D25-$B$9)</f>
        <v>0.02575</v>
      </c>
      <c r="S25" s="8">
        <f>IF(ISBLANK(E25),"---",E25-$B$9)</f>
        <v>0.02475</v>
      </c>
      <c r="T25" t="s" s="54">
        <f>IF(ISBLANK(F25),"---",F25-$B$9)</f>
        <v>151</v>
      </c>
      <c r="U25" t="s" s="54">
        <f>IF(ISBLANK(G25),"---",G25-$B$9)</f>
        <v>151</v>
      </c>
      <c r="V25" s="50"/>
      <c r="W25" s="8">
        <f>IF(ISBLANK(I25),"---",I25-$I$9)</f>
        <v>323.25</v>
      </c>
      <c r="X25" s="8">
        <f>IF(ISBLANK(J25),"---",J25-$I$9)</f>
        <v>233.25</v>
      </c>
      <c r="Y25" s="8">
        <f>IF(ISBLANK(K25),"---",K25-$I$9)</f>
        <v>280.25</v>
      </c>
      <c r="Z25" s="8">
        <f>IF(ISBLANK(L25),"---",L25-$I$9)</f>
        <v>94.25</v>
      </c>
      <c r="AA25" t="s" s="54">
        <f>IF(ISBLANK(M25),"---",M25-$I$9)</f>
        <v>151</v>
      </c>
      <c r="AB25" t="s" s="54">
        <f>IF(ISBLANK(N25),"---",N25-$I$9)</f>
        <v>151</v>
      </c>
      <c r="AC25" s="50"/>
      <c r="AD25" s="55">
        <v>3.396995711619857</v>
      </c>
      <c r="AE25" s="55">
        <v>2.000401693689577</v>
      </c>
      <c r="AF25" s="55">
        <v>2.030127014645972</v>
      </c>
      <c r="AG25" s="55">
        <v>0.7103313429181896</v>
      </c>
      <c r="AH25" t="s" s="54">
        <v>151</v>
      </c>
      <c r="AI25" t="s" s="54">
        <v>151</v>
      </c>
      <c r="AJ25" s="50"/>
      <c r="AK25" s="55">
        <f>AVERAGE(AD25:AI25)</f>
        <v>2.034463940718399</v>
      </c>
      <c r="AL25" s="55">
        <f>STDEV(AD25:AI25)</f>
        <v>1.097117284656082</v>
      </c>
      <c r="AM25" s="55">
        <f>GEOMEAN(AD25:AI25)</f>
        <v>1.769290314750809</v>
      </c>
      <c r="AN25" s="56">
        <f>EXP(STDEV(AP25:AU25))</f>
        <v>1.927720254196612</v>
      </c>
      <c r="AO25" s="6"/>
      <c r="AP25" s="55">
        <v>1.222891426775488</v>
      </c>
      <c r="AQ25" s="55">
        <v>0.6933480072377063</v>
      </c>
      <c r="AR25" s="55">
        <v>0.7080983598874702</v>
      </c>
      <c r="AS25" s="55">
        <v>-0.342023737641633</v>
      </c>
      <c r="AT25" t="s" s="54">
        <v>151</v>
      </c>
      <c r="AU25" t="s" s="54">
        <v>151</v>
      </c>
      <c r="AV25" s="2"/>
    </row>
    <row r="26" ht="15" customHeight="1">
      <c r="A26" t="s" s="4">
        <v>166</v>
      </c>
      <c r="B26" s="49">
        <f>'Raw Plate Reader Measurements'!$T$11</f>
        <v>0.08</v>
      </c>
      <c r="C26" s="49">
        <f>'Raw Plate Reader Measurements'!$T$12</f>
        <v>0.07000000000000001</v>
      </c>
      <c r="D26" s="49">
        <f>'Raw Plate Reader Measurements'!$T$13</f>
        <v>0.07099999999999999</v>
      </c>
      <c r="E26" s="49">
        <f>'Raw Plate Reader Measurements'!$T$14</f>
        <v>0.068</v>
      </c>
      <c r="F26" s="5"/>
      <c r="G26" s="5"/>
      <c r="H26" s="50"/>
      <c r="I26" s="49">
        <f>'Raw Plate Reader Measurements'!$I$11</f>
        <v>2301</v>
      </c>
      <c r="J26" s="49">
        <f>'Raw Plate Reader Measurements'!$I$12</f>
        <v>2109</v>
      </c>
      <c r="K26" s="49">
        <f>'Raw Plate Reader Measurements'!$I$13</f>
        <v>2227</v>
      </c>
      <c r="L26" s="49">
        <f>'Raw Plate Reader Measurements'!$I$14</f>
        <v>2148</v>
      </c>
      <c r="M26" s="5"/>
      <c r="N26" s="5"/>
      <c r="O26" s="50"/>
      <c r="P26" s="8">
        <f>IF(ISBLANK(B26),"---",B26-$B$9)</f>
        <v>0.02575</v>
      </c>
      <c r="Q26" s="8">
        <f>IF(ISBLANK(C26),"---",C26-$B$9)</f>
        <v>0.01575000000000001</v>
      </c>
      <c r="R26" s="8">
        <f>IF(ISBLANK(D26),"---",D26-$B$9)</f>
        <v>0.01674999999999999</v>
      </c>
      <c r="S26" s="8">
        <f>IF(ISBLANK(E26),"---",E26-$B$9)</f>
        <v>0.01375000000000001</v>
      </c>
      <c r="T26" t="s" s="54">
        <f>IF(ISBLANK(F26),"---",F26-$B$9)</f>
        <v>151</v>
      </c>
      <c r="U26" t="s" s="54">
        <f>IF(ISBLANK(G26),"---",G26-$B$9)</f>
        <v>151</v>
      </c>
      <c r="V26" s="50"/>
      <c r="W26" s="8">
        <f>IF(ISBLANK(I26),"---",I26-$I$9)</f>
        <v>269.25</v>
      </c>
      <c r="X26" s="8">
        <f>IF(ISBLANK(J26),"---",J26-$I$9)</f>
        <v>77.25</v>
      </c>
      <c r="Y26" s="8">
        <f>IF(ISBLANK(K26),"---",K26-$I$9)</f>
        <v>195.25</v>
      </c>
      <c r="Z26" s="8">
        <f>IF(ISBLANK(L26),"---",L26-$I$9)</f>
        <v>116.25</v>
      </c>
      <c r="AA26" t="s" s="54">
        <f>IF(ISBLANK(M26),"---",M26-$I$9)</f>
        <v>151</v>
      </c>
      <c r="AB26" t="s" s="54">
        <f>IF(ISBLANK(N26),"---",N26-$I$9)</f>
        <v>151</v>
      </c>
      <c r="AC26" s="50"/>
      <c r="AD26" s="55">
        <v>1.950443171073784</v>
      </c>
      <c r="AE26" s="55">
        <v>0.9148981563391152</v>
      </c>
      <c r="AF26" s="55">
        <v>2.174358015087356</v>
      </c>
      <c r="AG26" s="55">
        <v>1.577048631359481</v>
      </c>
      <c r="AH26" t="s" s="54">
        <v>151</v>
      </c>
      <c r="AI26" t="s" s="54">
        <v>151</v>
      </c>
      <c r="AJ26" s="50"/>
      <c r="AK26" s="55">
        <f>AVERAGE(AD26:AI26)</f>
        <v>1.654186993464934</v>
      </c>
      <c r="AL26" s="55">
        <f>STDEV(AD26:AI26)</f>
        <v>0.551012379205851</v>
      </c>
      <c r="AM26" s="55">
        <f>GEOMEAN(AD26:AI26)</f>
        <v>1.572789308445999</v>
      </c>
      <c r="AN26" s="56">
        <f>EXP(STDEV(AP26:AU26))</f>
        <v>1.469668928906243</v>
      </c>
      <c r="AO26" s="6"/>
      <c r="AP26" s="55">
        <v>0.6680566139716988</v>
      </c>
      <c r="AQ26" s="55">
        <v>-0.08894252444884164</v>
      </c>
      <c r="AR26" s="55">
        <v>0.7767334554936663</v>
      </c>
      <c r="AS26" s="55">
        <v>0.4555551453998312</v>
      </c>
      <c r="AT26" t="s" s="54">
        <v>151</v>
      </c>
      <c r="AU26" t="s" s="54">
        <v>151</v>
      </c>
      <c r="AV26" s="2"/>
    </row>
    <row r="27" ht="15" customHeight="1">
      <c r="A27" s="2"/>
      <c r="B27" s="11"/>
      <c r="C27" s="11"/>
      <c r="D27" s="11"/>
      <c r="E27" s="11"/>
      <c r="F27" s="11"/>
      <c r="G27" s="11"/>
      <c r="H27" s="2"/>
      <c r="I27" s="11"/>
      <c r="J27" s="11"/>
      <c r="K27" s="11"/>
      <c r="L27" s="11"/>
      <c r="M27" s="11"/>
      <c r="N27" s="11"/>
      <c r="O27" s="2"/>
      <c r="P27" s="11"/>
      <c r="Q27" s="11"/>
      <c r="R27" s="11"/>
      <c r="S27" s="11"/>
      <c r="T27" s="11"/>
      <c r="U27" s="11"/>
      <c r="V27" s="2"/>
      <c r="W27" s="11"/>
      <c r="X27" s="11"/>
      <c r="Y27" s="11"/>
      <c r="Z27" s="11"/>
      <c r="AA27" s="11"/>
      <c r="AB27" s="11"/>
      <c r="AC27" s="2"/>
      <c r="AD27" s="11"/>
      <c r="AE27" s="11"/>
      <c r="AF27" s="11"/>
      <c r="AG27" s="11"/>
      <c r="AH27" s="11"/>
      <c r="AI27" s="11"/>
      <c r="AJ27" s="2"/>
      <c r="AK27" s="11"/>
      <c r="AL27" s="11"/>
      <c r="AM27" s="11"/>
      <c r="AN27" s="11"/>
      <c r="AO27" s="2"/>
      <c r="AP27" s="11"/>
      <c r="AQ27" s="11"/>
      <c r="AR27" s="11"/>
      <c r="AS27" s="11"/>
      <c r="AT27" s="11"/>
      <c r="AU27" s="11"/>
      <c r="AV27" s="2"/>
    </row>
    <row r="28" ht="15" customHeight="1">
      <c r="A28" t="s" s="41">
        <v>54</v>
      </c>
      <c r="B28" s="52"/>
      <c r="C28" s="52"/>
      <c r="D28" s="52"/>
      <c r="E28" s="52"/>
      <c r="F28" s="52"/>
      <c r="G28" s="52"/>
      <c r="H28" s="2"/>
      <c r="I28" s="52"/>
      <c r="J28" s="52"/>
      <c r="K28" s="52"/>
      <c r="L28" s="52"/>
      <c r="M28" s="52"/>
      <c r="N28" s="52"/>
      <c r="O28" s="2"/>
      <c r="P28" s="52"/>
      <c r="Q28" s="52"/>
      <c r="R28" s="52"/>
      <c r="S28" s="52"/>
      <c r="T28" s="52"/>
      <c r="U28" s="52"/>
      <c r="V28" s="2"/>
      <c r="W28" s="52"/>
      <c r="X28" s="52"/>
      <c r="Y28" s="52"/>
      <c r="Z28" s="52"/>
      <c r="AA28" s="52"/>
      <c r="AB28" s="52"/>
      <c r="AC28" s="2"/>
      <c r="AD28" s="52"/>
      <c r="AE28" s="52"/>
      <c r="AF28" s="52"/>
      <c r="AG28" s="52"/>
      <c r="AH28" s="52"/>
      <c r="AI28" s="52"/>
      <c r="AJ28" s="2"/>
      <c r="AK28" s="52"/>
      <c r="AL28" s="52"/>
      <c r="AM28" s="52"/>
      <c r="AN28" s="52"/>
      <c r="AO28" s="2"/>
      <c r="AP28" s="52"/>
      <c r="AQ28" s="52"/>
      <c r="AR28" s="52"/>
      <c r="AS28" s="52"/>
      <c r="AT28" s="52"/>
      <c r="AU28" s="52"/>
      <c r="AV28" s="2"/>
    </row>
    <row r="29" ht="15" customHeight="1">
      <c r="A29" t="s" s="4">
        <v>150</v>
      </c>
      <c r="B29" s="49">
        <f>'Raw Plate Reader Measurements'!$M$17</f>
        <v>0.363</v>
      </c>
      <c r="C29" s="49">
        <f>'Raw Plate Reader Measurements'!$M$18</f>
        <v>0.306</v>
      </c>
      <c r="D29" s="49">
        <f>'Raw Plate Reader Measurements'!$M$19</f>
        <v>0.298</v>
      </c>
      <c r="E29" s="49">
        <f>'Raw Plate Reader Measurements'!$M$20</f>
        <v>0.348</v>
      </c>
      <c r="F29" s="5"/>
      <c r="G29" s="5"/>
      <c r="H29" s="50"/>
      <c r="I29" s="49">
        <f>'Raw Plate Reader Measurements'!$B$17</f>
        <v>1478</v>
      </c>
      <c r="J29" s="49">
        <f>'Raw Plate Reader Measurements'!$B$18</f>
        <v>2196</v>
      </c>
      <c r="K29" s="49">
        <f>'Raw Plate Reader Measurements'!$B$19</f>
        <v>2305</v>
      </c>
      <c r="L29" s="49">
        <f>'Raw Plate Reader Measurements'!$B$20</f>
        <v>2062</v>
      </c>
      <c r="M29" s="5"/>
      <c r="N29" s="5"/>
      <c r="O29" s="50"/>
      <c r="P29" s="8">
        <f>IF(ISBLANK(B29),"---",B29-$B$9)</f>
        <v>0.30875</v>
      </c>
      <c r="Q29" s="8">
        <f>IF(ISBLANK(C29),"---",C29-$B$9)</f>
        <v>0.25175</v>
      </c>
      <c r="R29" s="8">
        <f>IF(ISBLANK(D29),"---",D29-$B$9)</f>
        <v>0.24375</v>
      </c>
      <c r="S29" s="8">
        <f>IF(ISBLANK(E29),"---",E29-$B$9)</f>
        <v>0.29375</v>
      </c>
      <c r="T29" t="s" s="54">
        <f>IF(ISBLANK(F29),"---",F29-$B$9)</f>
        <v>151</v>
      </c>
      <c r="U29" t="s" s="54">
        <f>IF(ISBLANK(G29),"---",G29-$B$9)</f>
        <v>151</v>
      </c>
      <c r="V29" s="50"/>
      <c r="W29" s="8">
        <f>IF(ISBLANK(I29),"---",I29-$I$9)</f>
        <v>-553.75</v>
      </c>
      <c r="X29" s="8">
        <f>IF(ISBLANK(J29),"---",J29-$I$9)</f>
        <v>164.25</v>
      </c>
      <c r="Y29" s="8">
        <f>IF(ISBLANK(K29),"---",K29-$I$9)</f>
        <v>273.25</v>
      </c>
      <c r="Z29" s="8">
        <f>IF(ISBLANK(L29),"---",L29-$I$9)</f>
        <v>30.25</v>
      </c>
      <c r="AA29" t="s" s="54">
        <f>IF(ISBLANK(M29),"---",M29-$I$9)</f>
        <v>151</v>
      </c>
      <c r="AB29" t="s" s="54">
        <f>IF(ISBLANK(N29),"---",N29-$I$9)</f>
        <v>151</v>
      </c>
      <c r="AC29" s="50"/>
      <c r="AD29" s="55">
        <v>-0.3345504323109467</v>
      </c>
      <c r="AE29" s="55">
        <v>0.121700040136624</v>
      </c>
      <c r="AF29" s="55">
        <v>0.2091078653965818</v>
      </c>
      <c r="AG29" s="55">
        <v>0.01920889250367852</v>
      </c>
      <c r="AH29" t="s" s="54">
        <v>151</v>
      </c>
      <c r="AI29" t="s" s="54">
        <v>151</v>
      </c>
      <c r="AJ29" s="50"/>
      <c r="AK29" s="55">
        <f>AVERAGE(AD29:AI29)</f>
        <v>0.003866591431484413</v>
      </c>
      <c r="AL29" s="55">
        <f>STDEV(AD29:AI29)</f>
        <v>0.2385862320234468</v>
      </c>
      <c r="AM29" s="55">
        <f>GEOMEAN(AD29:AI29)</f>
      </c>
      <c r="AN29" s="56">
        <f>EXP(STDEV(AP29:AU29))</f>
        <v>3.496497411506719</v>
      </c>
      <c r="AO29" s="6"/>
      <c r="AP29" s="55"/>
      <c r="AQ29" s="55">
        <v>-2.106195949189006</v>
      </c>
      <c r="AR29" s="55">
        <v>-1.564905057776362</v>
      </c>
      <c r="AS29" s="55">
        <v>-3.952381955936572</v>
      </c>
      <c r="AT29" t="s" s="54">
        <v>151</v>
      </c>
      <c r="AU29" t="s" s="54">
        <v>151</v>
      </c>
      <c r="AV29" s="2"/>
    </row>
    <row r="30" ht="15" customHeight="1">
      <c r="A30" t="s" s="4">
        <v>152</v>
      </c>
      <c r="B30" s="49">
        <f>'Raw Plate Reader Measurements'!$M$21</f>
        <v>0.283</v>
      </c>
      <c r="C30" s="49">
        <f>'Raw Plate Reader Measurements'!$M$22</f>
        <v>0.261</v>
      </c>
      <c r="D30" s="49">
        <f>'Raw Plate Reader Measurements'!$M$23</f>
        <v>0.265</v>
      </c>
      <c r="E30" s="49">
        <f>'Raw Plate Reader Measurements'!$M$24</f>
        <v>0.285</v>
      </c>
      <c r="F30" s="5"/>
      <c r="G30" s="5"/>
      <c r="H30" s="50"/>
      <c r="I30" s="49">
        <f>'Raw Plate Reader Measurements'!$B$21</f>
        <v>2005</v>
      </c>
      <c r="J30" s="49">
        <f>'Raw Plate Reader Measurements'!$B$22</f>
        <v>2252</v>
      </c>
      <c r="K30" s="49">
        <f>'Raw Plate Reader Measurements'!$B$23</f>
        <v>2075</v>
      </c>
      <c r="L30" s="49">
        <f>'Raw Plate Reader Measurements'!$B$24</f>
        <v>1986</v>
      </c>
      <c r="M30" s="5"/>
      <c r="N30" s="5"/>
      <c r="O30" s="50"/>
      <c r="P30" s="8">
        <f>IF(ISBLANK(B30),"---",B30-$B$9)</f>
        <v>0.22875</v>
      </c>
      <c r="Q30" s="8">
        <f>IF(ISBLANK(C30),"---",C30-$B$9)</f>
        <v>0.20675</v>
      </c>
      <c r="R30" s="8">
        <f>IF(ISBLANK(D30),"---",D30-$B$9)</f>
        <v>0.21075</v>
      </c>
      <c r="S30" s="8">
        <f>IF(ISBLANK(E30),"---",E30-$B$9)</f>
        <v>0.23075</v>
      </c>
      <c r="T30" t="s" s="54">
        <f>IF(ISBLANK(F30),"---",F30-$B$9)</f>
        <v>151</v>
      </c>
      <c r="U30" t="s" s="54">
        <f>IF(ISBLANK(G30),"---",G30-$B$9)</f>
        <v>151</v>
      </c>
      <c r="V30" s="50"/>
      <c r="W30" s="8">
        <f>IF(ISBLANK(I30),"---",I30-$I$9)</f>
        <v>-26.75</v>
      </c>
      <c r="X30" s="8">
        <f>IF(ISBLANK(J30),"---",J30-$I$9)</f>
        <v>220.25</v>
      </c>
      <c r="Y30" s="8">
        <f>IF(ISBLANK(K30),"---",K30-$I$9)</f>
        <v>43.25</v>
      </c>
      <c r="Z30" s="8">
        <f>IF(ISBLANK(L30),"---",L30-$I$9)</f>
        <v>-45.75</v>
      </c>
      <c r="AA30" t="s" s="54">
        <f>IF(ISBLANK(M30),"---",M30-$I$9)</f>
        <v>151</v>
      </c>
      <c r="AB30" t="s" s="54">
        <f>IF(ISBLANK(N30),"---",N30-$I$9)</f>
        <v>151</v>
      </c>
      <c r="AC30" s="50"/>
      <c r="AD30" s="55">
        <v>-0.02181310581244621</v>
      </c>
      <c r="AE30" s="55">
        <v>0.1987125155895091</v>
      </c>
      <c r="AF30" s="55">
        <v>0.03828012532656148</v>
      </c>
      <c r="AG30" s="55">
        <v>-0.03698317658554547</v>
      </c>
      <c r="AH30" t="s" s="54">
        <v>151</v>
      </c>
      <c r="AI30" t="s" s="54">
        <v>151</v>
      </c>
      <c r="AJ30" s="50"/>
      <c r="AK30" s="55">
        <f>AVERAGE(AD30:AI30)</f>
        <v>0.04454908962951973</v>
      </c>
      <c r="AL30" s="55">
        <f>STDEV(AD30:AI30)</f>
        <v>0.107791640422924</v>
      </c>
      <c r="AM30" s="55">
        <f>GEOMEAN(AD30:AI30)</f>
      </c>
      <c r="AN30" s="56">
        <f>EXP(STDEV(AP30:AU30))</f>
        <v>3.204493889497962</v>
      </c>
      <c r="AO30" s="6"/>
      <c r="AP30" s="55"/>
      <c r="AQ30" s="55">
        <v>-1.615896144042566</v>
      </c>
      <c r="AR30" s="55">
        <v>-3.262824438459131</v>
      </c>
      <c r="AS30" s="55"/>
      <c r="AT30" t="s" s="54">
        <v>151</v>
      </c>
      <c r="AU30" t="s" s="54">
        <v>151</v>
      </c>
      <c r="AV30" s="2"/>
    </row>
    <row r="31" ht="15" customHeight="1">
      <c r="A31" t="s" s="4">
        <v>153</v>
      </c>
      <c r="B31" s="49">
        <f>'Raw Plate Reader Measurements'!$N$17</f>
        <v>0.256</v>
      </c>
      <c r="C31" s="49">
        <f>'Raw Plate Reader Measurements'!$N$18</f>
        <v>0.218</v>
      </c>
      <c r="D31" s="49">
        <f>'Raw Plate Reader Measurements'!$N$19</f>
        <v>0.222</v>
      </c>
      <c r="E31" s="49">
        <f>'Raw Plate Reader Measurements'!$N$20</f>
        <v>0.275</v>
      </c>
      <c r="F31" s="5"/>
      <c r="G31" s="5"/>
      <c r="H31" s="50"/>
      <c r="I31" s="49">
        <f>'Raw Plate Reader Measurements'!$C$17</f>
        <v>3782</v>
      </c>
      <c r="J31" s="49">
        <f>'Raw Plate Reader Measurements'!$C$18</f>
        <v>3880</v>
      </c>
      <c r="K31" s="49">
        <f>'Raw Plate Reader Measurements'!$C$19</f>
        <v>3295</v>
      </c>
      <c r="L31" s="49">
        <f>'Raw Plate Reader Measurements'!$C$20</f>
        <v>4343</v>
      </c>
      <c r="M31" s="5"/>
      <c r="N31" s="5"/>
      <c r="O31" s="50"/>
      <c r="P31" s="8">
        <f>IF(ISBLANK(B31),"---",B31-$B$9)</f>
        <v>0.20175</v>
      </c>
      <c r="Q31" s="8">
        <f>IF(ISBLANK(C31),"---",C31-$B$9)</f>
        <v>0.16375</v>
      </c>
      <c r="R31" s="8">
        <f>IF(ISBLANK(D31),"---",D31-$B$9)</f>
        <v>0.16775</v>
      </c>
      <c r="S31" s="8">
        <f>IF(ISBLANK(E31),"---",E31-$B$9)</f>
        <v>0.22075</v>
      </c>
      <c r="T31" t="s" s="54">
        <f>IF(ISBLANK(F31),"---",F31-$B$9)</f>
        <v>151</v>
      </c>
      <c r="U31" t="s" s="54">
        <f>IF(ISBLANK(G31),"---",G31-$B$9)</f>
        <v>151</v>
      </c>
      <c r="V31" s="50"/>
      <c r="W31" s="8">
        <f>IF(ISBLANK(I31),"---",I31-$I$9)</f>
        <v>1750.25</v>
      </c>
      <c r="X31" s="8">
        <f>IF(ISBLANK(J31),"---",J31-$I$9)</f>
        <v>1848.25</v>
      </c>
      <c r="Y31" s="8">
        <f>IF(ISBLANK(K31),"---",K31-$I$9)</f>
        <v>1263.25</v>
      </c>
      <c r="Z31" s="8">
        <f>IF(ISBLANK(L31),"---",L31-$I$9)</f>
        <v>2311.25</v>
      </c>
      <c r="AA31" t="s" s="54">
        <f>IF(ISBLANK(M31),"---",M31-$I$9)</f>
        <v>151</v>
      </c>
      <c r="AB31" t="s" s="54">
        <f>IF(ISBLANK(N31),"---",N31-$I$9)</f>
        <v>151</v>
      </c>
      <c r="AC31" s="57"/>
      <c r="AD31" s="55">
        <v>1.618234162764321</v>
      </c>
      <c r="AE31" s="55">
        <v>2.105398109628944</v>
      </c>
      <c r="AF31" s="55">
        <v>1.40469358968085</v>
      </c>
      <c r="AG31" s="55">
        <v>1.952994563573624</v>
      </c>
      <c r="AH31" t="s" s="54">
        <v>151</v>
      </c>
      <c r="AI31" t="s" s="54">
        <v>151</v>
      </c>
      <c r="AJ31" s="57"/>
      <c r="AK31" s="55">
        <f>AVERAGE(AD31:AI31)</f>
        <v>1.770330106411935</v>
      </c>
      <c r="AL31" s="55">
        <f>STDEV(AD31:AI31)</f>
        <v>0.3175217100878341</v>
      </c>
      <c r="AM31" s="55">
        <f>GEOMEAN(AD31:AI31)</f>
        <v>1.748495654222827</v>
      </c>
      <c r="AN31" s="56">
        <f>EXP(STDEV(AP31:AU31))</f>
        <v>1.201029645965944</v>
      </c>
      <c r="AO31" s="6"/>
      <c r="AP31" s="55">
        <v>0.4813355317521948</v>
      </c>
      <c r="AQ31" s="55">
        <v>0.7445045749667942</v>
      </c>
      <c r="AR31" s="55">
        <v>0.3398191933651729</v>
      </c>
      <c r="AS31" s="55">
        <v>0.6693638682622111</v>
      </c>
      <c r="AT31" t="s" s="54">
        <v>151</v>
      </c>
      <c r="AU31" t="s" s="54">
        <v>151</v>
      </c>
      <c r="AV31" s="2"/>
    </row>
    <row r="32" ht="15" customHeight="1">
      <c r="A32" t="s" s="4">
        <v>154</v>
      </c>
      <c r="B32" s="49">
        <f>'Raw Plate Reader Measurements'!$N$21</f>
        <v>0.22</v>
      </c>
      <c r="C32" s="49">
        <f>'Raw Plate Reader Measurements'!$N$22</f>
        <v>0.215</v>
      </c>
      <c r="D32" s="49">
        <f>'Raw Plate Reader Measurements'!$N$23</f>
        <v>0.22</v>
      </c>
      <c r="E32" s="49">
        <f>'Raw Plate Reader Measurements'!$N$24</f>
        <v>0.221</v>
      </c>
      <c r="F32" s="5"/>
      <c r="G32" s="5"/>
      <c r="H32" s="50"/>
      <c r="I32" s="49">
        <f>'Raw Plate Reader Measurements'!$C$21</f>
        <v>3156</v>
      </c>
      <c r="J32" s="49">
        <f>'Raw Plate Reader Measurements'!$C$22</f>
        <v>3291</v>
      </c>
      <c r="K32" s="49">
        <f>'Raw Plate Reader Measurements'!$C$23</f>
        <v>2802</v>
      </c>
      <c r="L32" s="49">
        <f>'Raw Plate Reader Measurements'!$C$24</f>
        <v>3060</v>
      </c>
      <c r="M32" s="5"/>
      <c r="N32" s="5"/>
      <c r="O32" s="50"/>
      <c r="P32" s="8">
        <f>IF(ISBLANK(B32),"---",B32-$B$9)</f>
        <v>0.16575</v>
      </c>
      <c r="Q32" s="8">
        <f>IF(ISBLANK(C32),"---",C32-$B$9)</f>
        <v>0.16075</v>
      </c>
      <c r="R32" s="8">
        <f>IF(ISBLANK(D32),"---",D32-$B$9)</f>
        <v>0.16575</v>
      </c>
      <c r="S32" s="8">
        <f>IF(ISBLANK(E32),"---",E32-$B$9)</f>
        <v>0.16675</v>
      </c>
      <c r="T32" t="s" s="54">
        <f>IF(ISBLANK(F32),"---",F32-$B$9)</f>
        <v>151</v>
      </c>
      <c r="U32" t="s" s="54">
        <f>IF(ISBLANK(G32),"---",G32-$B$9)</f>
        <v>151</v>
      </c>
      <c r="V32" s="50"/>
      <c r="W32" s="8">
        <f>IF(ISBLANK(I32),"---",I32-$I$9)</f>
        <v>1124.25</v>
      </c>
      <c r="X32" s="8">
        <f>IF(ISBLANK(J32),"---",J32-$I$9)</f>
        <v>1259.25</v>
      </c>
      <c r="Y32" s="8">
        <f>IF(ISBLANK(K32),"---",K32-$I$9)</f>
        <v>770.25</v>
      </c>
      <c r="Z32" s="8">
        <f>IF(ISBLANK(L32),"---",L32-$I$9)</f>
        <v>1028.25</v>
      </c>
      <c r="AA32" t="s" s="54">
        <f>IF(ISBLANK(M32),"---",M32-$I$9)</f>
        <v>151</v>
      </c>
      <c r="AB32" t="s" s="54">
        <f>IF(ISBLANK(N32),"---",N32-$I$9)</f>
        <v>151</v>
      </c>
      <c r="AC32" s="57"/>
      <c r="AD32" s="55">
        <v>1.265214561498881</v>
      </c>
      <c r="AE32" s="55">
        <v>1.46122064779904</v>
      </c>
      <c r="AF32" s="55">
        <v>0.8668281218541364</v>
      </c>
      <c r="AG32" s="55">
        <v>1.150237965349536</v>
      </c>
      <c r="AH32" t="s" s="54">
        <v>151</v>
      </c>
      <c r="AI32" t="s" s="54">
        <v>151</v>
      </c>
      <c r="AJ32" s="57"/>
      <c r="AK32" s="55">
        <f>AVERAGE(AD32:AI32)</f>
        <v>1.185875324125398</v>
      </c>
      <c r="AL32" s="55">
        <f>STDEV(AD32:AI32)</f>
        <v>0.2484424148393262</v>
      </c>
      <c r="AM32" s="55">
        <f>GEOMEAN(AD32:AI32)</f>
        <v>1.165199174044106</v>
      </c>
      <c r="AN32" s="56">
        <f>EXP(STDEV(AP32:AU32))</f>
        <v>1.246546508722959</v>
      </c>
      <c r="AO32" s="6"/>
      <c r="AP32" s="55">
        <v>0.235241721629791</v>
      </c>
      <c r="AQ32" s="55">
        <v>0.3792721465529773</v>
      </c>
      <c r="AR32" s="55">
        <v>-0.1429145665442486</v>
      </c>
      <c r="AS32" s="55">
        <v>0.1399688473597466</v>
      </c>
      <c r="AT32" t="s" s="54">
        <v>151</v>
      </c>
      <c r="AU32" t="s" s="54">
        <v>151</v>
      </c>
      <c r="AV32" s="2"/>
    </row>
    <row r="33" ht="15" customHeight="1">
      <c r="A33" t="s" s="4">
        <v>155</v>
      </c>
      <c r="B33" s="49">
        <f>'Raw Plate Reader Measurements'!$O$17</f>
        <v>0.057</v>
      </c>
      <c r="C33" s="49">
        <f>'Raw Plate Reader Measurements'!$O$18</f>
        <v>0.061</v>
      </c>
      <c r="D33" s="49">
        <f>'Raw Plate Reader Measurements'!$O$19</f>
        <v>0.063</v>
      </c>
      <c r="E33" s="49">
        <f>'Raw Plate Reader Measurements'!$O$20</f>
        <v>0.063</v>
      </c>
      <c r="F33" s="5"/>
      <c r="G33" s="5"/>
      <c r="H33" s="50"/>
      <c r="I33" s="49">
        <f>'Raw Plate Reader Measurements'!$D$17</f>
        <v>2180</v>
      </c>
      <c r="J33" s="49">
        <f>'Raw Plate Reader Measurements'!$D$18</f>
        <v>2313</v>
      </c>
      <c r="K33" s="49">
        <f>'Raw Plate Reader Measurements'!$D$19</f>
        <v>2249</v>
      </c>
      <c r="L33" s="49">
        <f>'Raw Plate Reader Measurements'!$D$20</f>
        <v>2095</v>
      </c>
      <c r="M33" s="5"/>
      <c r="N33" s="5"/>
      <c r="O33" s="50"/>
      <c r="P33" s="8">
        <f>IF(ISBLANK(B33),"---",B33-$B$9)</f>
        <v>0.002750000000000002</v>
      </c>
      <c r="Q33" s="8">
        <f>IF(ISBLANK(C33),"---",C33-$B$9)</f>
        <v>0.006749999999999999</v>
      </c>
      <c r="R33" s="8">
        <f>IF(ISBLANK(D33),"---",D33-$B$9)</f>
        <v>0.008750000000000001</v>
      </c>
      <c r="S33" s="8">
        <f>IF(ISBLANK(E33),"---",E33-$B$9)</f>
        <v>0.008750000000000001</v>
      </c>
      <c r="T33" t="s" s="54">
        <f>IF(ISBLANK(F33),"---",F33-$B$9)</f>
        <v>151</v>
      </c>
      <c r="U33" t="s" s="54">
        <f>IF(ISBLANK(G33),"---",G33-$B$9)</f>
        <v>151</v>
      </c>
      <c r="V33" s="50"/>
      <c r="W33" s="8">
        <f>IF(ISBLANK(I33),"---",I33-$I$9)</f>
        <v>148.25</v>
      </c>
      <c r="X33" s="8">
        <f>IF(ISBLANK(J33),"---",J33-$I$9)</f>
        <v>281.25</v>
      </c>
      <c r="Y33" s="8">
        <f>IF(ISBLANK(K33),"---",K33-$I$9)</f>
        <v>217.25</v>
      </c>
      <c r="Z33" s="8">
        <f>IF(ISBLANK(L33),"---",L33-$I$9)</f>
        <v>63.25</v>
      </c>
      <c r="AA33" t="s" s="54">
        <f>IF(ISBLANK(M33),"---",M33-$I$9)</f>
        <v>151</v>
      </c>
      <c r="AB33" t="s" s="54">
        <f>IF(ISBLANK(N33),"---",N33-$I$9)</f>
        <v>151</v>
      </c>
      <c r="AC33" s="50"/>
      <c r="AD33" s="55">
        <v>10.05580471393733</v>
      </c>
      <c r="AE33" s="55">
        <v>7.772193075696372</v>
      </c>
      <c r="AF33" s="55">
        <v>4.631338822477814</v>
      </c>
      <c r="AG33" s="55">
        <v>1.348364467303667</v>
      </c>
      <c r="AH33" t="s" s="54">
        <v>151</v>
      </c>
      <c r="AI33" t="s" s="54">
        <v>151</v>
      </c>
      <c r="AJ33" s="50"/>
      <c r="AK33" s="55">
        <f>AVERAGE(AD33:AI33)</f>
        <v>5.951925269853796</v>
      </c>
      <c r="AL33" s="55">
        <f>STDEV(AD33:AI33)</f>
        <v>3.789983377462555</v>
      </c>
      <c r="AM33" s="55">
        <f>GEOMEAN(AD33:AI33)</f>
        <v>4.700224114460111</v>
      </c>
      <c r="AN33" s="56">
        <f>EXP(STDEV(AP33:AU33))</f>
        <v>2.441779973977676</v>
      </c>
      <c r="AO33" s="6"/>
      <c r="AP33" s="55">
        <v>2.3081500512443</v>
      </c>
      <c r="AQ33" s="55">
        <v>2.050552373679138</v>
      </c>
      <c r="AR33" s="55">
        <v>1.532845988820924</v>
      </c>
      <c r="AS33" s="55">
        <v>0.2988923522830526</v>
      </c>
      <c r="AT33" t="s" s="54">
        <v>151</v>
      </c>
      <c r="AU33" t="s" s="54">
        <v>151</v>
      </c>
      <c r="AV33" s="2"/>
    </row>
    <row r="34" ht="15" customHeight="1">
      <c r="A34" t="s" s="4">
        <v>156</v>
      </c>
      <c r="B34" s="49">
        <f>'Raw Plate Reader Measurements'!$O$21</f>
        <v>0.067</v>
      </c>
      <c r="C34" s="49">
        <f>'Raw Plate Reader Measurements'!$O$22</f>
        <v>0.07199999999999999</v>
      </c>
      <c r="D34" s="49">
        <f>'Raw Plate Reader Measurements'!$O$23</f>
        <v>0.068</v>
      </c>
      <c r="E34" s="49">
        <f>'Raw Plate Reader Measurements'!$O$24</f>
        <v>0.062</v>
      </c>
      <c r="F34" s="5"/>
      <c r="G34" s="5"/>
      <c r="H34" s="50"/>
      <c r="I34" s="49">
        <f>'Raw Plate Reader Measurements'!$D$21</f>
        <v>2140</v>
      </c>
      <c r="J34" s="49">
        <f>'Raw Plate Reader Measurements'!$D$22</f>
        <v>1675</v>
      </c>
      <c r="K34" s="49">
        <f>'Raw Plate Reader Measurements'!$D$23</f>
        <v>2758</v>
      </c>
      <c r="L34" s="49">
        <f>'Raw Plate Reader Measurements'!$D$24</f>
        <v>2349</v>
      </c>
      <c r="M34" s="5"/>
      <c r="N34" s="5"/>
      <c r="O34" s="50"/>
      <c r="P34" s="8">
        <f>IF(ISBLANK(B34),"---",B34-$B$9)</f>
        <v>0.01275</v>
      </c>
      <c r="Q34" s="8">
        <f>IF(ISBLANK(C34),"---",C34-$B$9)</f>
        <v>0.01774999999999999</v>
      </c>
      <c r="R34" s="8">
        <f>IF(ISBLANK(D34),"---",D34-$B$9)</f>
        <v>0.01375000000000001</v>
      </c>
      <c r="S34" s="8">
        <f>IF(ISBLANK(E34),"---",E34-$B$9)</f>
        <v>0.00775</v>
      </c>
      <c r="T34" t="s" s="54">
        <f>IF(ISBLANK(F34),"---",F34-$B$9)</f>
        <v>151</v>
      </c>
      <c r="U34" t="s" s="54">
        <f>IF(ISBLANK(G34),"---",G34-$B$9)</f>
        <v>151</v>
      </c>
      <c r="V34" s="50"/>
      <c r="W34" s="8">
        <f>IF(ISBLANK(I34),"---",I34-$I$9)</f>
        <v>108.25</v>
      </c>
      <c r="X34" s="8">
        <f>IF(ISBLANK(J34),"---",J34-$I$9)</f>
        <v>-356.75</v>
      </c>
      <c r="Y34" s="8">
        <f>IF(ISBLANK(K34),"---",K34-$I$9)</f>
        <v>726.25</v>
      </c>
      <c r="Z34" s="8">
        <f>IF(ISBLANK(L34),"---",L34-$I$9)</f>
        <v>317.25</v>
      </c>
      <c r="AA34" t="s" s="54">
        <f>IF(ISBLANK(M34),"---",M34-$I$9)</f>
        <v>151</v>
      </c>
      <c r="AB34" t="s" s="54">
        <f>IF(ISBLANK(N34),"---",N34-$I$9)</f>
        <v>151</v>
      </c>
      <c r="AC34" s="50"/>
      <c r="AD34" s="55">
        <v>1.583698636130131</v>
      </c>
      <c r="AE34" s="55">
        <v>-3.74904321769647</v>
      </c>
      <c r="AF34" s="55">
        <v>9.852314567955469</v>
      </c>
      <c r="AG34" s="55">
        <v>7.635803623013183</v>
      </c>
      <c r="AH34" t="s" s="54">
        <v>151</v>
      </c>
      <c r="AI34" t="s" s="54">
        <v>151</v>
      </c>
      <c r="AJ34" s="50"/>
      <c r="AK34" s="55">
        <f>AVERAGE(AD34:AI34)</f>
        <v>3.830693402350578</v>
      </c>
      <c r="AL34" s="55">
        <f>STDEV(AD34:AI34)</f>
        <v>6.143836422577134</v>
      </c>
      <c r="AM34" s="55">
        <f>GEOMEAN(AD34:AI34)</f>
      </c>
      <c r="AN34" s="56">
        <f>EXP(STDEV(AP34:AU34))</f>
        <v>2.691308479229368</v>
      </c>
      <c r="AO34" s="6"/>
      <c r="AP34" s="55">
        <v>0.45976302032311</v>
      </c>
      <c r="AQ34" s="55"/>
      <c r="AR34" s="55">
        <v>2.287706409098487</v>
      </c>
      <c r="AS34" s="55">
        <v>2.032848188274188</v>
      </c>
      <c r="AT34" t="s" s="54">
        <v>151</v>
      </c>
      <c r="AU34" t="s" s="54">
        <v>151</v>
      </c>
      <c r="AV34" s="2"/>
    </row>
    <row r="35" ht="15" customHeight="1">
      <c r="A35" t="s" s="4">
        <v>157</v>
      </c>
      <c r="B35" s="49">
        <f>'Raw Plate Reader Measurements'!$P$17</f>
        <v>0.295</v>
      </c>
      <c r="C35" s="49">
        <f>'Raw Plate Reader Measurements'!$P$18</f>
        <v>0.305</v>
      </c>
      <c r="D35" s="49">
        <f>'Raw Plate Reader Measurements'!$P$19</f>
        <v>0.349</v>
      </c>
      <c r="E35" s="49">
        <f>'Raw Plate Reader Measurements'!$P$20</f>
        <v>0.343</v>
      </c>
      <c r="F35" s="5"/>
      <c r="G35" s="5"/>
      <c r="H35" s="50"/>
      <c r="I35" s="49">
        <f>'Raw Plate Reader Measurements'!$E$17</f>
        <v>3274</v>
      </c>
      <c r="J35" s="49">
        <f>'Raw Plate Reader Measurements'!$E$18</f>
        <v>3492</v>
      </c>
      <c r="K35" s="49">
        <f>'Raw Plate Reader Measurements'!$E$19</f>
        <v>3347</v>
      </c>
      <c r="L35" s="49">
        <f>'Raw Plate Reader Measurements'!$E$20</f>
        <v>3369</v>
      </c>
      <c r="M35" s="5"/>
      <c r="N35" s="5"/>
      <c r="O35" s="50"/>
      <c r="P35" s="8">
        <f>IF(ISBLANK(B35),"---",B35-$B$9)</f>
        <v>0.24075</v>
      </c>
      <c r="Q35" s="8">
        <f>IF(ISBLANK(C35),"---",C35-$B$9)</f>
        <v>0.25075</v>
      </c>
      <c r="R35" s="8">
        <f>IF(ISBLANK(D35),"---",D35-$B$9)</f>
        <v>0.29475</v>
      </c>
      <c r="S35" s="8">
        <f>IF(ISBLANK(E35),"---",E35-$B$9)</f>
        <v>0.28875</v>
      </c>
      <c r="T35" t="s" s="54">
        <f>IF(ISBLANK(F35),"---",F35-$B$9)</f>
        <v>151</v>
      </c>
      <c r="U35" t="s" s="54">
        <f>IF(ISBLANK(G35),"---",G35-$B$9)</f>
        <v>151</v>
      </c>
      <c r="V35" s="50"/>
      <c r="W35" s="8">
        <f>IF(ISBLANK(I35),"---",I35-$I$9)</f>
        <v>1242.25</v>
      </c>
      <c r="X35" s="8">
        <f>IF(ISBLANK(J35),"---",J35-$I$9)</f>
        <v>1460.25</v>
      </c>
      <c r="Y35" s="8">
        <f>IF(ISBLANK(K35),"---",K35-$I$9)</f>
        <v>1315.25</v>
      </c>
      <c r="Z35" s="8">
        <f>IF(ISBLANK(L35),"---",L35-$I$9)</f>
        <v>1337.25</v>
      </c>
      <c r="AA35" t="s" s="54">
        <f>IF(ISBLANK(M35),"---",M35-$I$9)</f>
        <v>151</v>
      </c>
      <c r="AB35" t="s" s="54">
        <f>IF(ISBLANK(N35),"---",N35-$I$9)</f>
        <v>151</v>
      </c>
      <c r="AC35" s="50"/>
      <c r="AD35" s="55">
        <v>0.9624928945329663</v>
      </c>
      <c r="AE35" s="55">
        <v>1.086278279285563</v>
      </c>
      <c r="AF35" s="55">
        <v>0.8323563922898446</v>
      </c>
      <c r="AG35" s="55">
        <v>0.8638641197277898</v>
      </c>
      <c r="AH35" t="s" s="54">
        <v>151</v>
      </c>
      <c r="AI35" t="s" s="54">
        <v>151</v>
      </c>
      <c r="AJ35" s="50"/>
      <c r="AK35" s="55">
        <f>AVERAGE(AD35:AI35)</f>
        <v>0.936247921459041</v>
      </c>
      <c r="AL35" s="55">
        <f>STDEV(AD35:AI35)</f>
        <v>0.1143543782391511</v>
      </c>
      <c r="AM35" s="55">
        <f>GEOMEAN(AD35:AI35)</f>
        <v>0.9311579290669085</v>
      </c>
      <c r="AN35" s="56">
        <f>EXP(STDEV(AP35:AU35))</f>
        <v>1.127255502731481</v>
      </c>
      <c r="AO35" s="6"/>
      <c r="AP35" s="55">
        <v>-0.03822859515085877</v>
      </c>
      <c r="AQ35" s="55">
        <v>0.08275743112331999</v>
      </c>
      <c r="AR35" s="55">
        <v>-0.1834945737616174</v>
      </c>
      <c r="AS35" s="55">
        <v>-0.1463397913796979</v>
      </c>
      <c r="AT35" t="s" s="54">
        <v>151</v>
      </c>
      <c r="AU35" t="s" s="54">
        <v>151</v>
      </c>
      <c r="AV35" s="2"/>
    </row>
    <row r="36" ht="15" customHeight="1">
      <c r="A36" t="s" s="4">
        <v>158</v>
      </c>
      <c r="B36" s="49">
        <f>'Raw Plate Reader Measurements'!$P$21</f>
        <v>0.384</v>
      </c>
      <c r="C36" s="49">
        <f>'Raw Plate Reader Measurements'!$P$22</f>
        <v>0.383</v>
      </c>
      <c r="D36" s="49">
        <f>'Raw Plate Reader Measurements'!$P$23</f>
        <v>0.35</v>
      </c>
      <c r="E36" s="49">
        <f>'Raw Plate Reader Measurements'!$P$24</f>
        <v>0.382</v>
      </c>
      <c r="F36" s="5"/>
      <c r="G36" s="5"/>
      <c r="H36" s="50"/>
      <c r="I36" s="49">
        <f>'Raw Plate Reader Measurements'!$E$21</f>
        <v>3368</v>
      </c>
      <c r="J36" s="49">
        <f>'Raw Plate Reader Measurements'!$E$22</f>
        <v>3276</v>
      </c>
      <c r="K36" s="49">
        <f>'Raw Plate Reader Measurements'!$E$23</f>
        <v>3587</v>
      </c>
      <c r="L36" s="49">
        <f>'Raw Plate Reader Measurements'!$E$24</f>
        <v>3206</v>
      </c>
      <c r="M36" s="5"/>
      <c r="N36" s="5"/>
      <c r="O36" s="50"/>
      <c r="P36" s="8">
        <f>IF(ISBLANK(B36),"---",B36-$B$9)</f>
        <v>0.32975</v>
      </c>
      <c r="Q36" s="8">
        <f>IF(ISBLANK(C36),"---",C36-$B$9)</f>
        <v>0.32875</v>
      </c>
      <c r="R36" s="8">
        <f>IF(ISBLANK(D36),"---",D36-$B$9)</f>
        <v>0.29575</v>
      </c>
      <c r="S36" s="8">
        <f>IF(ISBLANK(E36),"---",E36-$B$9)</f>
        <v>0.32775</v>
      </c>
      <c r="T36" t="s" s="54">
        <f>IF(ISBLANK(F36),"---",F36-$B$9)</f>
        <v>151</v>
      </c>
      <c r="U36" t="s" s="54">
        <f>IF(ISBLANK(G36),"---",G36-$B$9)</f>
        <v>151</v>
      </c>
      <c r="V36" s="50"/>
      <c r="W36" s="8">
        <f>IF(ISBLANK(I36),"---",I36-$I$9)</f>
        <v>1336.25</v>
      </c>
      <c r="X36" s="8">
        <f>IF(ISBLANK(J36),"---",J36-$I$9)</f>
        <v>1244.25</v>
      </c>
      <c r="Y36" s="8">
        <f>IF(ISBLANK(K36),"---",K36-$I$9)</f>
        <v>1555.25</v>
      </c>
      <c r="Z36" s="8">
        <f>IF(ISBLANK(L36),"---",L36-$I$9)</f>
        <v>1174.25</v>
      </c>
      <c r="AA36" t="s" s="54">
        <f>IF(ISBLANK(M36),"---",M36-$I$9)</f>
        <v>151</v>
      </c>
      <c r="AB36" t="s" s="54">
        <f>IF(ISBLANK(N36),"---",N36-$I$9)</f>
        <v>151</v>
      </c>
      <c r="AC36" s="50"/>
      <c r="AD36" s="55">
        <v>0.7558884971571876</v>
      </c>
      <c r="AE36" s="55">
        <v>0.7059870102705552</v>
      </c>
      <c r="AF36" s="55">
        <v>0.9809125232238133</v>
      </c>
      <c r="AG36" s="55">
        <v>0.6683018924768119</v>
      </c>
      <c r="AH36" t="s" s="54">
        <v>151</v>
      </c>
      <c r="AI36" t="s" s="54">
        <v>151</v>
      </c>
      <c r="AJ36" s="50"/>
      <c r="AK36" s="55">
        <f>AVERAGE(AD36:AI36)</f>
        <v>0.777772480782092</v>
      </c>
      <c r="AL36" s="55">
        <f>STDEV(AD36:AI36)</f>
        <v>0.1400972865107033</v>
      </c>
      <c r="AM36" s="55">
        <f>GEOMEAN(AD36:AI36)</f>
        <v>0.7690673146453479</v>
      </c>
      <c r="AN36" s="56">
        <f>EXP(STDEV(AP36:AU36))</f>
        <v>1.185122533863405</v>
      </c>
      <c r="AO36" s="6"/>
      <c r="AP36" s="55">
        <v>-0.2798614042132229</v>
      </c>
      <c r="AQ36" s="55">
        <v>-0.3481584407083647</v>
      </c>
      <c r="AR36" s="55">
        <v>-0.01927199441842077</v>
      </c>
      <c r="AS36" s="55">
        <v>-0.4030152726917587</v>
      </c>
      <c r="AT36" t="s" s="54">
        <v>151</v>
      </c>
      <c r="AU36" t="s" s="54">
        <v>151</v>
      </c>
      <c r="AV36" s="2"/>
    </row>
    <row r="37" ht="15" customHeight="1">
      <c r="A37" t="s" s="4">
        <v>159</v>
      </c>
      <c r="B37" s="49">
        <f>'Raw Plate Reader Measurements'!$Q$17</f>
        <v>0.286</v>
      </c>
      <c r="C37" s="49">
        <f>'Raw Plate Reader Measurements'!$Q$18</f>
        <v>0.312</v>
      </c>
      <c r="D37" s="49">
        <f>'Raw Plate Reader Measurements'!$Q$19</f>
        <v>0.3</v>
      </c>
      <c r="E37" s="49">
        <f>'Raw Plate Reader Measurements'!$Q$20</f>
        <v>0.362</v>
      </c>
      <c r="F37" s="5"/>
      <c r="G37" s="5"/>
      <c r="H37" s="50"/>
      <c r="I37" s="49">
        <f>'Raw Plate Reader Measurements'!$F$17</f>
        <v>1918</v>
      </c>
      <c r="J37" s="49">
        <f>'Raw Plate Reader Measurements'!$F$18</f>
        <v>2437</v>
      </c>
      <c r="K37" s="49">
        <f>'Raw Plate Reader Measurements'!$F$19</f>
        <v>2286</v>
      </c>
      <c r="L37" s="49">
        <f>'Raw Plate Reader Measurements'!$F$20</f>
        <v>2010</v>
      </c>
      <c r="M37" s="5"/>
      <c r="N37" s="5"/>
      <c r="O37" s="50"/>
      <c r="P37" s="8">
        <f>IF(ISBLANK(B37),"---",B37-$B$9)</f>
        <v>0.23175</v>
      </c>
      <c r="Q37" s="8">
        <f>IF(ISBLANK(C37),"---",C37-$B$9)</f>
        <v>0.25775</v>
      </c>
      <c r="R37" s="8">
        <f>IF(ISBLANK(D37),"---",D37-$B$9)</f>
        <v>0.24575</v>
      </c>
      <c r="S37" s="8">
        <f>IF(ISBLANK(E37),"---",E37-$B$9)</f>
        <v>0.30775</v>
      </c>
      <c r="T37" t="s" s="54">
        <f>IF(ISBLANK(F37),"---",F37-$B$9)</f>
        <v>151</v>
      </c>
      <c r="U37" t="s" s="54">
        <f>IF(ISBLANK(G37),"---",G37-$B$9)</f>
        <v>151</v>
      </c>
      <c r="V37" s="50"/>
      <c r="W37" s="8">
        <f>IF(ISBLANK(I37),"---",I37-$I$9)</f>
        <v>-113.75</v>
      </c>
      <c r="X37" s="8">
        <f>IF(ISBLANK(J37),"---",J37-$I$9)</f>
        <v>405.25</v>
      </c>
      <c r="Y37" s="8">
        <f>IF(ISBLANK(K37),"---",K37-$I$9)</f>
        <v>254.25</v>
      </c>
      <c r="Z37" s="8">
        <f>IF(ISBLANK(L37),"---",L37-$I$9)</f>
        <v>-21.75</v>
      </c>
      <c r="AA37" t="s" s="54">
        <f>IF(ISBLANK(M37),"---",M37-$I$9)</f>
        <v>151</v>
      </c>
      <c r="AB37" t="s" s="54">
        <f>IF(ISBLANK(N37),"---",N37-$I$9)</f>
        <v>151</v>
      </c>
      <c r="AC37" s="50"/>
      <c r="AD37" s="55">
        <v>-0.09155593137713523</v>
      </c>
      <c r="AE37" s="55">
        <v>0.2932777879892256</v>
      </c>
      <c r="AF37" s="55">
        <v>0.1929844237961313</v>
      </c>
      <c r="AG37" s="55">
        <v>-0.01318305373034445</v>
      </c>
      <c r="AH37" t="s" s="54">
        <v>151</v>
      </c>
      <c r="AI37" t="s" s="54">
        <v>151</v>
      </c>
      <c r="AJ37" s="50"/>
      <c r="AK37" s="55">
        <f>AVERAGE(AD37:AI37)</f>
        <v>0.0953808066694693</v>
      </c>
      <c r="AL37" s="55">
        <f>STDEV(AD37:AI37)</f>
        <v>0.178345299076534</v>
      </c>
      <c r="AM37" s="55">
        <f>GEOMEAN(AD37:AI37)</f>
      </c>
      <c r="AN37" s="56">
        <f>EXP(STDEV(AP37:AU37))</f>
        <v>1.34437846397583</v>
      </c>
      <c r="AO37" s="6"/>
      <c r="AP37" s="55"/>
      <c r="AQ37" s="55">
        <v>-1.226635037236338</v>
      </c>
      <c r="AR37" s="55">
        <v>-1.64514579905366</v>
      </c>
      <c r="AS37" s="55"/>
      <c r="AT37" t="s" s="54">
        <v>151</v>
      </c>
      <c r="AU37" t="s" s="54">
        <v>151</v>
      </c>
      <c r="AV37" s="2"/>
    </row>
    <row r="38" ht="15" customHeight="1">
      <c r="A38" t="s" s="4">
        <v>160</v>
      </c>
      <c r="B38" s="49">
        <f>'Raw Plate Reader Measurements'!$Q$21</f>
        <v>0.41</v>
      </c>
      <c r="C38" s="49">
        <f>'Raw Plate Reader Measurements'!$Q$22</f>
        <v>0.412</v>
      </c>
      <c r="D38" s="49">
        <f>'Raw Plate Reader Measurements'!$Q$23</f>
        <v>0.387</v>
      </c>
      <c r="E38" s="49">
        <f>'Raw Plate Reader Measurements'!$Q$24</f>
        <v>0.387</v>
      </c>
      <c r="F38" s="5"/>
      <c r="G38" s="5"/>
      <c r="H38" s="50"/>
      <c r="I38" s="49">
        <f>'Raw Plate Reader Measurements'!$F$21</f>
        <v>2475</v>
      </c>
      <c r="J38" s="49">
        <f>'Raw Plate Reader Measurements'!$F$22</f>
        <v>2234</v>
      </c>
      <c r="K38" s="49">
        <f>'Raw Plate Reader Measurements'!$F$23</f>
        <v>1934</v>
      </c>
      <c r="L38" s="49">
        <f>'Raw Plate Reader Measurements'!$F$24</f>
        <v>2805</v>
      </c>
      <c r="M38" s="5"/>
      <c r="N38" s="5"/>
      <c r="O38" s="50"/>
      <c r="P38" s="8">
        <f>IF(ISBLANK(B38),"---",B38-$B$9)</f>
        <v>0.35575</v>
      </c>
      <c r="Q38" s="8">
        <f>IF(ISBLANK(C38),"---",C38-$B$9)</f>
        <v>0.35775</v>
      </c>
      <c r="R38" s="8">
        <f>IF(ISBLANK(D38),"---",D38-$B$9)</f>
        <v>0.33275</v>
      </c>
      <c r="S38" s="8">
        <f>IF(ISBLANK(E38),"---",E38-$B$9)</f>
        <v>0.33275</v>
      </c>
      <c r="T38" t="s" s="54">
        <f>IF(ISBLANK(F38),"---",F38-$B$9)</f>
        <v>151</v>
      </c>
      <c r="U38" t="s" s="54">
        <f>IF(ISBLANK(G38),"---",G38-$B$9)</f>
        <v>151</v>
      </c>
      <c r="V38" s="50"/>
      <c r="W38" s="8">
        <f>IF(ISBLANK(I38),"---",I38-$I$9)</f>
        <v>443.25</v>
      </c>
      <c r="X38" s="8">
        <f>IF(ISBLANK(J38),"---",J38-$I$9)</f>
        <v>202.25</v>
      </c>
      <c r="Y38" s="8">
        <f>IF(ISBLANK(K38),"---",K38-$I$9)</f>
        <v>-97.75</v>
      </c>
      <c r="Z38" s="8">
        <f>IF(ISBLANK(L38),"---",L38-$I$9)</f>
        <v>773.25</v>
      </c>
      <c r="AA38" t="s" s="54">
        <f>IF(ISBLANK(M38),"---",M38-$I$9)</f>
        <v>151</v>
      </c>
      <c r="AB38" t="s" s="54">
        <f>IF(ISBLANK(N38),"---",N38-$I$9)</f>
        <v>151</v>
      </c>
      <c r="AC38" s="50"/>
      <c r="AD38" s="55">
        <v>0.2324120588594744</v>
      </c>
      <c r="AE38" s="55">
        <v>0.1054541584610208</v>
      </c>
      <c r="AF38" s="55">
        <v>-0.05479658889732137</v>
      </c>
      <c r="AG38" s="55">
        <v>0.4334676456762532</v>
      </c>
      <c r="AH38" t="s" s="54">
        <v>151</v>
      </c>
      <c r="AI38" t="s" s="54">
        <v>151</v>
      </c>
      <c r="AJ38" s="50"/>
      <c r="AK38" s="55">
        <f>AVERAGE(AD38:AI38)</f>
        <v>0.1791343185248567</v>
      </c>
      <c r="AL38" s="55">
        <f>STDEV(AD38:AI38)</f>
        <v>0.2062978383708518</v>
      </c>
      <c r="AM38" s="55">
        <f>GEOMEAN(AD38:AI38)</f>
      </c>
      <c r="AN38" s="56">
        <f>EXP(STDEV(AP38:AU38))</f>
        <v>2.030762400225293</v>
      </c>
      <c r="AO38" s="6"/>
      <c r="AP38" s="55">
        <v>-1.459243366970698</v>
      </c>
      <c r="AQ38" s="55">
        <v>-2.249478937453013</v>
      </c>
      <c r="AR38" s="55"/>
      <c r="AS38" s="55">
        <v>-0.835938120665096</v>
      </c>
      <c r="AT38" t="s" s="54">
        <v>151</v>
      </c>
      <c r="AU38" t="s" s="54">
        <v>151</v>
      </c>
      <c r="AV38" s="2"/>
    </row>
    <row r="39" ht="15" customHeight="1">
      <c r="A39" t="s" s="4">
        <v>161</v>
      </c>
      <c r="B39" s="49">
        <f>'Raw Plate Reader Measurements'!$R$17</f>
        <v>0.241</v>
      </c>
      <c r="C39" s="49">
        <f>'Raw Plate Reader Measurements'!$R$18</f>
        <v>0.238</v>
      </c>
      <c r="D39" s="49">
        <f>'Raw Plate Reader Measurements'!$R$19</f>
        <v>0.264</v>
      </c>
      <c r="E39" s="49">
        <f>'Raw Plate Reader Measurements'!$R$20</f>
        <v>0.251</v>
      </c>
      <c r="F39" s="5"/>
      <c r="G39" s="5"/>
      <c r="H39" s="50"/>
      <c r="I39" s="49">
        <f>'Raw Plate Reader Measurements'!$G$17</f>
        <v>2760</v>
      </c>
      <c r="J39" s="49">
        <f>'Raw Plate Reader Measurements'!$G$18</f>
        <v>2658</v>
      </c>
      <c r="K39" s="49">
        <f>'Raw Plate Reader Measurements'!$G$19</f>
        <v>3507</v>
      </c>
      <c r="L39" s="49">
        <f>'Raw Plate Reader Measurements'!$G$20</f>
        <v>2786</v>
      </c>
      <c r="M39" s="5"/>
      <c r="N39" s="5"/>
      <c r="O39" s="50"/>
      <c r="P39" s="8">
        <f>IF(ISBLANK(B39),"---",B39-$B$9)</f>
        <v>0.18675</v>
      </c>
      <c r="Q39" s="8">
        <f>IF(ISBLANK(C39),"---",C39-$B$9)</f>
        <v>0.18375</v>
      </c>
      <c r="R39" s="8">
        <f>IF(ISBLANK(D39),"---",D39-$B$9)</f>
        <v>0.20975</v>
      </c>
      <c r="S39" s="8">
        <f>IF(ISBLANK(E39),"---",E39-$B$9)</f>
        <v>0.19675</v>
      </c>
      <c r="T39" t="s" s="54">
        <f>IF(ISBLANK(F39),"---",F39-$B$9)</f>
        <v>151</v>
      </c>
      <c r="U39" t="s" s="54">
        <f>IF(ISBLANK(G39),"---",G39-$B$9)</f>
        <v>151</v>
      </c>
      <c r="V39" s="50"/>
      <c r="W39" s="8">
        <f>IF(ISBLANK(I39),"---",I39-$I$9)</f>
        <v>728.25</v>
      </c>
      <c r="X39" s="8">
        <f>IF(ISBLANK(J39),"---",J39-$I$9)</f>
        <v>626.25</v>
      </c>
      <c r="Y39" s="8">
        <f>IF(ISBLANK(K39),"---",K39-$I$9)</f>
        <v>1475.25</v>
      </c>
      <c r="Z39" s="8">
        <f>IF(ISBLANK(L39),"---",L39-$I$9)</f>
        <v>754.25</v>
      </c>
      <c r="AA39" t="s" s="54">
        <f>IF(ISBLANK(M39),"---",M39-$I$9)</f>
        <v>151</v>
      </c>
      <c r="AB39" t="s" s="54">
        <f>IF(ISBLANK(N39),"---",N39-$I$9)</f>
        <v>151</v>
      </c>
      <c r="AC39" s="50"/>
      <c r="AD39" s="55">
        <v>0.7274023591808363</v>
      </c>
      <c r="AE39" s="55">
        <v>0.6357336703549195</v>
      </c>
      <c r="AF39" s="55">
        <v>1.311953602088704</v>
      </c>
      <c r="AG39" s="55">
        <v>0.7150812658513631</v>
      </c>
      <c r="AH39" t="s" s="54">
        <v>151</v>
      </c>
      <c r="AI39" t="s" s="54">
        <v>151</v>
      </c>
      <c r="AJ39" s="50"/>
      <c r="AK39" s="55">
        <f>AVERAGE(AD39:AI39)</f>
        <v>0.8475427243689558</v>
      </c>
      <c r="AL39" s="55">
        <f>STDEV(AD39:AI39)</f>
        <v>0.3122607265554917</v>
      </c>
      <c r="AM39" s="55">
        <f>GEOMEAN(AD39:AI39)</f>
        <v>0.8115792764169185</v>
      </c>
      <c r="AN39" s="56">
        <f>EXP(STDEV(AP39:AU39))</f>
        <v>1.385061500410327</v>
      </c>
      <c r="AO39" s="6"/>
      <c r="AP39" s="55">
        <v>-0.3182755031284366</v>
      </c>
      <c r="AQ39" s="55">
        <v>-0.4529755606489255</v>
      </c>
      <c r="AR39" s="55">
        <v>0.2715173256349087</v>
      </c>
      <c r="AS39" s="55">
        <v>-0.3353590842133962</v>
      </c>
      <c r="AT39" t="s" s="54">
        <v>151</v>
      </c>
      <c r="AU39" t="s" s="54">
        <v>151</v>
      </c>
      <c r="AV39" s="2"/>
    </row>
    <row r="40" ht="15" customHeight="1">
      <c r="A40" t="s" s="4">
        <v>162</v>
      </c>
      <c r="B40" s="49">
        <f>'Raw Plate Reader Measurements'!$R$21</f>
        <v>0.21</v>
      </c>
      <c r="C40" s="49">
        <f>'Raw Plate Reader Measurements'!$R$22</f>
        <v>0.221</v>
      </c>
      <c r="D40" s="49">
        <f>'Raw Plate Reader Measurements'!$R$23</f>
        <v>0.199</v>
      </c>
      <c r="E40" s="49">
        <f>'Raw Plate Reader Measurements'!$R$24</f>
        <v>0.21</v>
      </c>
      <c r="F40" s="5"/>
      <c r="G40" s="5"/>
      <c r="H40" s="50"/>
      <c r="I40" s="49">
        <f>'Raw Plate Reader Measurements'!$G$21</f>
        <v>2343</v>
      </c>
      <c r="J40" s="49">
        <f>'Raw Plate Reader Measurements'!$G$22</f>
        <v>3645</v>
      </c>
      <c r="K40" s="49">
        <f>'Raw Plate Reader Measurements'!$G$23</f>
        <v>3241</v>
      </c>
      <c r="L40" s="49">
        <f>'Raw Plate Reader Measurements'!$G$24</f>
        <v>2973</v>
      </c>
      <c r="M40" s="5"/>
      <c r="N40" s="5"/>
      <c r="O40" s="50"/>
      <c r="P40" s="8">
        <f>IF(ISBLANK(B40),"---",B40-$B$9)</f>
        <v>0.15575</v>
      </c>
      <c r="Q40" s="8">
        <f>IF(ISBLANK(C40),"---",C40-$B$9)</f>
        <v>0.16675</v>
      </c>
      <c r="R40" s="8">
        <f>IF(ISBLANK(D40),"---",D40-$B$9)</f>
        <v>0.14475</v>
      </c>
      <c r="S40" s="8">
        <f>IF(ISBLANK(E40),"---",E40-$B$9)</f>
        <v>0.15575</v>
      </c>
      <c r="T40" t="s" s="54">
        <f>IF(ISBLANK(F40),"---",F40-$B$9)</f>
        <v>151</v>
      </c>
      <c r="U40" t="s" s="54">
        <f>IF(ISBLANK(G40),"---",G40-$B$9)</f>
        <v>151</v>
      </c>
      <c r="V40" s="50"/>
      <c r="W40" s="8">
        <f>IF(ISBLANK(I40),"---",I40-$I$9)</f>
        <v>311.25</v>
      </c>
      <c r="X40" s="8">
        <f>IF(ISBLANK(J40),"---",J40-$I$9)</f>
        <v>1613.25</v>
      </c>
      <c r="Y40" s="8">
        <f>IF(ISBLANK(K40),"---",K40-$I$9)</f>
        <v>1209.25</v>
      </c>
      <c r="Z40" s="8">
        <f>IF(ISBLANK(L40),"---",L40-$I$9)</f>
        <v>941.25</v>
      </c>
      <c r="AA40" t="s" s="54">
        <f>IF(ISBLANK(M40),"---",M40-$I$9)</f>
        <v>151</v>
      </c>
      <c r="AB40" t="s" s="54">
        <f>IF(ISBLANK(N40),"---",N40-$I$9)</f>
        <v>151</v>
      </c>
      <c r="AC40" s="50"/>
      <c r="AD40" s="55">
        <v>0.3727658573062722</v>
      </c>
      <c r="AE40" s="55">
        <v>1.804640308874435</v>
      </c>
      <c r="AF40" s="55">
        <v>1.5583045764619</v>
      </c>
      <c r="AG40" s="55">
        <v>1.127279881733425</v>
      </c>
      <c r="AH40" t="s" s="54">
        <v>151</v>
      </c>
      <c r="AI40" t="s" s="54">
        <v>151</v>
      </c>
      <c r="AJ40" s="50"/>
      <c r="AK40" s="55">
        <f>AVERAGE(AD40:AI40)</f>
        <v>1.215747656094008</v>
      </c>
      <c r="AL40" s="55">
        <f>STDEV(AD40:AI40)</f>
        <v>0.6278494141056502</v>
      </c>
      <c r="AM40" s="55">
        <f>GEOMEAN(AD40:AI40)</f>
        <v>1.04262400760115</v>
      </c>
      <c r="AN40" s="56">
        <f>EXP(STDEV(AP40:AU40))</f>
        <v>2.040754457569458</v>
      </c>
      <c r="AO40" s="6"/>
      <c r="AP40" s="55">
        <v>-0.9868047848436992</v>
      </c>
      <c r="AQ40" s="55">
        <v>0.590361297065162</v>
      </c>
      <c r="AR40" s="55">
        <v>0.4435984202949339</v>
      </c>
      <c r="AS40" s="55">
        <v>0.1198075464914867</v>
      </c>
      <c r="AT40" t="s" s="54">
        <v>151</v>
      </c>
      <c r="AU40" t="s" s="54">
        <v>151</v>
      </c>
      <c r="AV40" s="2"/>
    </row>
    <row r="41" ht="15" customHeight="1">
      <c r="A41" t="s" s="4">
        <v>163</v>
      </c>
      <c r="B41" s="49">
        <f>'Raw Plate Reader Measurements'!$S$17</f>
        <v>0.298</v>
      </c>
      <c r="C41" s="49">
        <f>'Raw Plate Reader Measurements'!$S$18</f>
        <v>0.297</v>
      </c>
      <c r="D41" s="49">
        <f>'Raw Plate Reader Measurements'!$S$19</f>
        <v>0.302</v>
      </c>
      <c r="E41" s="49">
        <f>'Raw Plate Reader Measurements'!$S$20</f>
        <v>0.33</v>
      </c>
      <c r="F41" s="5"/>
      <c r="G41" s="5"/>
      <c r="H41" s="50"/>
      <c r="I41" s="49">
        <f>'Raw Plate Reader Measurements'!$H$17</f>
        <v>2162</v>
      </c>
      <c r="J41" s="49">
        <f>'Raw Plate Reader Measurements'!$H$18</f>
        <v>2153</v>
      </c>
      <c r="K41" s="49">
        <f>'Raw Plate Reader Measurements'!$H$19</f>
        <v>2055</v>
      </c>
      <c r="L41" s="49">
        <f>'Raw Plate Reader Measurements'!$H$20</f>
        <v>2161</v>
      </c>
      <c r="M41" s="5"/>
      <c r="N41" s="5"/>
      <c r="O41" s="50"/>
      <c r="P41" s="8">
        <f>IF(ISBLANK(B41),"---",B41-$B$9)</f>
        <v>0.24375</v>
      </c>
      <c r="Q41" s="8">
        <f>IF(ISBLANK(C41),"---",C41-$B$9)</f>
        <v>0.24275</v>
      </c>
      <c r="R41" s="8">
        <f>IF(ISBLANK(D41),"---",D41-$B$9)</f>
        <v>0.24775</v>
      </c>
      <c r="S41" s="8">
        <f>IF(ISBLANK(E41),"---",E41-$B$9)</f>
        <v>0.27575</v>
      </c>
      <c r="T41" t="s" s="54">
        <f>IF(ISBLANK(F41),"---",F41-$B$9)</f>
        <v>151</v>
      </c>
      <c r="U41" t="s" s="54">
        <f>IF(ISBLANK(G41),"---",G41-$B$9)</f>
        <v>151</v>
      </c>
      <c r="V41" s="50"/>
      <c r="W41" s="8">
        <f>IF(ISBLANK(I41),"---",I41-$I$9)</f>
        <v>130.25</v>
      </c>
      <c r="X41" s="8">
        <f>IF(ISBLANK(J41),"---",J41-$I$9)</f>
        <v>121.25</v>
      </c>
      <c r="Y41" s="8">
        <f>IF(ISBLANK(K41),"---",K41-$I$9)</f>
        <v>23.25</v>
      </c>
      <c r="Z41" s="8">
        <f>IF(ISBLANK(L41),"---",L41-$I$9)</f>
        <v>129.25</v>
      </c>
      <c r="AA41" t="s" s="54">
        <f>IF(ISBLANK(M41),"---",M41-$I$9)</f>
        <v>151</v>
      </c>
      <c r="AB41" t="s" s="54">
        <f>IF(ISBLANK(N41),"---",N41-$I$9)</f>
        <v>151</v>
      </c>
      <c r="AC41" s="50"/>
      <c r="AD41" s="55">
        <v>0.09967538689077686</v>
      </c>
      <c r="AE41" s="55">
        <v>0.0931702650886774</v>
      </c>
      <c r="AF41" s="55">
        <v>0.01750508067099324</v>
      </c>
      <c r="AG41" s="55">
        <v>0.08743188729214921</v>
      </c>
      <c r="AH41" t="s" s="54">
        <v>151</v>
      </c>
      <c r="AI41" t="s" s="54">
        <v>151</v>
      </c>
      <c r="AJ41" s="50"/>
      <c r="AK41" s="55">
        <f>AVERAGE(AD41:AI41)</f>
        <v>0.07444565498564917</v>
      </c>
      <c r="AL41" s="55">
        <f>STDEV(AD41:AI41)</f>
        <v>0.03828847358460195</v>
      </c>
      <c r="AM41" s="55">
        <f>GEOMEAN(AD41:AI41)</f>
        <v>0.06140091000042223</v>
      </c>
      <c r="AN41" s="56">
        <f>EXP(STDEV(AP41:AU41))</f>
        <v>2.312506447795763</v>
      </c>
      <c r="AO41" s="6"/>
      <c r="AP41" s="55">
        <v>-2.305836504199534</v>
      </c>
      <c r="AQ41" s="55">
        <v>-2.373326652308896</v>
      </c>
      <c r="AR41" s="55">
        <v>-4.045264116131786</v>
      </c>
      <c r="AS41" s="55">
        <v>-2.436895219700127</v>
      </c>
      <c r="AT41" t="s" s="54">
        <v>151</v>
      </c>
      <c r="AU41" t="s" s="54">
        <v>151</v>
      </c>
      <c r="AV41" s="2"/>
    </row>
    <row r="42" ht="15" customHeight="1">
      <c r="A42" t="s" s="4">
        <v>164</v>
      </c>
      <c r="B42" s="49">
        <f>'Raw Plate Reader Measurements'!$S$21</f>
        <v>0.284</v>
      </c>
      <c r="C42" s="49">
        <f>'Raw Plate Reader Measurements'!$S$22</f>
        <v>0.312</v>
      </c>
      <c r="D42" s="49">
        <f>'Raw Plate Reader Measurements'!$S$23</f>
        <v>0.297</v>
      </c>
      <c r="E42" s="49">
        <f>'Raw Plate Reader Measurements'!$S$24</f>
        <v>0.281</v>
      </c>
      <c r="F42" s="5"/>
      <c r="G42" s="5"/>
      <c r="H42" s="50"/>
      <c r="I42" s="49">
        <f>'Raw Plate Reader Measurements'!$H$21</f>
        <v>2235</v>
      </c>
      <c r="J42" s="49">
        <f>'Raw Plate Reader Measurements'!$H$22</f>
        <v>2613</v>
      </c>
      <c r="K42" s="49">
        <f>'Raw Plate Reader Measurements'!$H$23</f>
        <v>2380</v>
      </c>
      <c r="L42" s="49">
        <f>'Raw Plate Reader Measurements'!$H$24</f>
        <v>2150</v>
      </c>
      <c r="M42" s="5"/>
      <c r="N42" s="5"/>
      <c r="O42" s="50"/>
      <c r="P42" s="8">
        <f>IF(ISBLANK(B42),"---",B42-$B$9)</f>
        <v>0.22975</v>
      </c>
      <c r="Q42" s="8">
        <f>IF(ISBLANK(C42),"---",C42-$B$9)</f>
        <v>0.25775</v>
      </c>
      <c r="R42" s="8">
        <f>IF(ISBLANK(D42),"---",D42-$B$9)</f>
        <v>0.24275</v>
      </c>
      <c r="S42" s="8">
        <f>IF(ISBLANK(E42),"---",E42-$B$9)</f>
        <v>0.22675</v>
      </c>
      <c r="T42" t="s" s="54">
        <f>IF(ISBLANK(F42),"---",F42-$B$9)</f>
        <v>151</v>
      </c>
      <c r="U42" t="s" s="54">
        <f>IF(ISBLANK(G42),"---",G42-$B$9)</f>
        <v>151</v>
      </c>
      <c r="V42" s="50"/>
      <c r="W42" s="8">
        <f>IF(ISBLANK(I42),"---",I42-$I$9)</f>
        <v>203.25</v>
      </c>
      <c r="X42" s="8">
        <f>IF(ISBLANK(J42),"---",J42-$I$9)</f>
        <v>581.25</v>
      </c>
      <c r="Y42" s="8">
        <f>IF(ISBLANK(K42),"---",K42-$I$9)</f>
        <v>348.25</v>
      </c>
      <c r="Z42" s="8">
        <f>IF(ISBLANK(L42),"---",L42-$I$9)</f>
        <v>118.25</v>
      </c>
      <c r="AA42" t="s" s="54">
        <f>IF(ISBLANK(M42),"---",M42-$I$9)</f>
        <v>151</v>
      </c>
      <c r="AB42" t="s" s="54">
        <f>IF(ISBLANK(N42),"---",N42-$I$9)</f>
        <v>151</v>
      </c>
      <c r="AC42" s="50"/>
      <c r="AD42" s="55">
        <v>0.1650174442796383</v>
      </c>
      <c r="AE42" s="55">
        <v>0.4206482770357493</v>
      </c>
      <c r="AF42" s="55">
        <v>0.2676003696258302</v>
      </c>
      <c r="AG42" s="55">
        <v>0.09727666570595941</v>
      </c>
      <c r="AH42" t="s" s="54">
        <v>151</v>
      </c>
      <c r="AI42" t="s" s="54">
        <v>151</v>
      </c>
      <c r="AJ42" s="50"/>
      <c r="AK42" s="55">
        <f>AVERAGE(AD42:AI42)</f>
        <v>0.2376356891617943</v>
      </c>
      <c r="AL42" s="55">
        <f>STDEV(AD42:AI42)</f>
        <v>0.1406716677833816</v>
      </c>
      <c r="AM42" s="55">
        <f>GEOMEAN(AD42:AI42)</f>
        <v>0.2061750407346458</v>
      </c>
      <c r="AN42" s="56">
        <f>EXP(STDEV(AP42:AU42))</f>
        <v>1.877415035319859</v>
      </c>
      <c r="AO42" s="6"/>
      <c r="AP42" s="55">
        <v>-1.80170408776293</v>
      </c>
      <c r="AQ42" s="55">
        <v>-0.8659582409505572</v>
      </c>
      <c r="AR42" s="55">
        <v>-1.318260569466573</v>
      </c>
      <c r="AS42" s="55">
        <v>-2.330196136578258</v>
      </c>
      <c r="AT42" t="s" s="54">
        <v>151</v>
      </c>
      <c r="AU42" t="s" s="54">
        <v>151</v>
      </c>
      <c r="AV42" s="2"/>
    </row>
    <row r="43" ht="15" customHeight="1">
      <c r="A43" t="s" s="4">
        <v>165</v>
      </c>
      <c r="B43" s="49">
        <f>'Raw Plate Reader Measurements'!$T$17</f>
        <v>0.251</v>
      </c>
      <c r="C43" s="49">
        <f>'Raw Plate Reader Measurements'!$T$18</f>
        <v>0.265</v>
      </c>
      <c r="D43" s="49">
        <f>'Raw Plate Reader Measurements'!$T$19</f>
        <v>0.235</v>
      </c>
      <c r="E43" s="49">
        <f>'Raw Plate Reader Measurements'!$T$20</f>
        <v>0.222</v>
      </c>
      <c r="F43" s="5"/>
      <c r="G43" s="5"/>
      <c r="H43" s="50"/>
      <c r="I43" s="49">
        <f>'Raw Plate Reader Measurements'!$I$17</f>
        <v>1689</v>
      </c>
      <c r="J43" s="49">
        <f>'Raw Plate Reader Measurements'!$I$18</f>
        <v>1880</v>
      </c>
      <c r="K43" s="49">
        <f>'Raw Plate Reader Measurements'!$I$19</f>
        <v>1582</v>
      </c>
      <c r="L43" s="49">
        <f>'Raw Plate Reader Measurements'!$I$20</f>
        <v>1540</v>
      </c>
      <c r="M43" s="5"/>
      <c r="N43" s="5"/>
      <c r="O43" s="50"/>
      <c r="P43" s="8">
        <f>IF(ISBLANK(B43),"---",B43-$B$9)</f>
        <v>0.19675</v>
      </c>
      <c r="Q43" s="8">
        <f>IF(ISBLANK(C43),"---",C43-$B$9)</f>
        <v>0.21075</v>
      </c>
      <c r="R43" s="8">
        <f>IF(ISBLANK(D43),"---",D43-$B$9)</f>
        <v>0.18075</v>
      </c>
      <c r="S43" s="8">
        <f>IF(ISBLANK(E43),"---",E43-$B$9)</f>
        <v>0.16775</v>
      </c>
      <c r="T43" t="s" s="54">
        <f>IF(ISBLANK(F43),"---",F43-$B$9)</f>
        <v>151</v>
      </c>
      <c r="U43" t="s" s="54">
        <f>IF(ISBLANK(G43),"---",G43-$B$9)</f>
        <v>151</v>
      </c>
      <c r="V43" s="50"/>
      <c r="W43" s="8">
        <f>IF(ISBLANK(I43),"---",I43-$I$9)</f>
        <v>-342.75</v>
      </c>
      <c r="X43" s="8">
        <f>IF(ISBLANK(J43),"---",J43-$I$9)</f>
        <v>-151.75</v>
      </c>
      <c r="Y43" s="8">
        <f>IF(ISBLANK(K43),"---",K43-$I$9)</f>
        <v>-449.75</v>
      </c>
      <c r="Z43" s="8">
        <f>IF(ISBLANK(L43),"---",L43-$I$9)</f>
        <v>-491.75</v>
      </c>
      <c r="AA43" t="s" s="54">
        <f>IF(ISBLANK(M43),"---",M43-$I$9)</f>
        <v>151</v>
      </c>
      <c r="AB43" t="s" s="54">
        <f>IF(ISBLANK(N43),"---",N43-$I$9)</f>
        <v>151</v>
      </c>
      <c r="AC43" s="50"/>
      <c r="AD43" s="55">
        <v>-0.3249507509056078</v>
      </c>
      <c r="AE43" s="55">
        <v>-0.1343123472440625</v>
      </c>
      <c r="AF43" s="55">
        <v>-0.4641386006034115</v>
      </c>
      <c r="AG43" s="55">
        <v>-0.5468102693255951</v>
      </c>
      <c r="AH43" t="s" s="54">
        <v>151</v>
      </c>
      <c r="AI43" t="s" s="54">
        <v>151</v>
      </c>
      <c r="AJ43" s="50"/>
      <c r="AK43" s="55">
        <f>AVERAGE(AD43:AI43)</f>
        <v>-0.3675529920196692</v>
      </c>
      <c r="AL43" s="55">
        <f>STDEV(AD43:AI43)</f>
        <v>0.1804421426902142</v>
      </c>
      <c r="AM43" s="55">
        <f>GEOMEAN(AD43:AI43)</f>
      </c>
      <c r="AN43" s="56">
        <f>EXP(STDEV(AP43:AU43))</f>
      </c>
      <c r="AO43" s="6"/>
      <c r="AP43" s="55"/>
      <c r="AQ43" s="55"/>
      <c r="AR43" s="55"/>
      <c r="AS43" s="55"/>
      <c r="AT43" t="s" s="54">
        <v>151</v>
      </c>
      <c r="AU43" t="s" s="54">
        <v>151</v>
      </c>
      <c r="AV43" s="2"/>
    </row>
    <row r="44" ht="15" customHeight="1">
      <c r="A44" t="s" s="4">
        <v>166</v>
      </c>
      <c r="B44" s="49">
        <f>'Raw Plate Reader Measurements'!$T$21</f>
        <v>0.34</v>
      </c>
      <c r="C44" s="49">
        <f>'Raw Plate Reader Measurements'!$T$22</f>
        <v>0.355</v>
      </c>
      <c r="D44" s="49">
        <f>'Raw Plate Reader Measurements'!$T$23</f>
        <v>0.368</v>
      </c>
      <c r="E44" s="49">
        <f>'Raw Plate Reader Measurements'!$T$24</f>
        <v>0.396</v>
      </c>
      <c r="F44" s="5"/>
      <c r="G44" s="5"/>
      <c r="H44" s="50"/>
      <c r="I44" s="49">
        <f>'Raw Plate Reader Measurements'!$I$21</f>
        <v>2159</v>
      </c>
      <c r="J44" s="49">
        <f>'Raw Plate Reader Measurements'!$I$22</f>
        <v>2131</v>
      </c>
      <c r="K44" s="49">
        <f>'Raw Plate Reader Measurements'!$I$23</f>
        <v>2193</v>
      </c>
      <c r="L44" s="49">
        <f>'Raw Plate Reader Measurements'!$I$24</f>
        <v>2259</v>
      </c>
      <c r="M44" s="5"/>
      <c r="N44" s="5"/>
      <c r="O44" s="50"/>
      <c r="P44" s="8">
        <f>IF(ISBLANK(B44),"---",B44-$B$9)</f>
        <v>0.28575</v>
      </c>
      <c r="Q44" s="8">
        <f>IF(ISBLANK(C44),"---",C44-$B$9)</f>
        <v>0.30075</v>
      </c>
      <c r="R44" s="8">
        <f>IF(ISBLANK(D44),"---",D44-$B$9)</f>
        <v>0.31375</v>
      </c>
      <c r="S44" s="8">
        <f>IF(ISBLANK(E44),"---",E44-$B$9)</f>
        <v>0.34175</v>
      </c>
      <c r="T44" t="s" s="54">
        <f>IF(ISBLANK(F44),"---",F44-$B$9)</f>
        <v>151</v>
      </c>
      <c r="U44" t="s" s="54">
        <f>IF(ISBLANK(G44),"---",G44-$B$9)</f>
        <v>151</v>
      </c>
      <c r="V44" s="50"/>
      <c r="W44" s="8">
        <f>IF(ISBLANK(I44),"---",I44-$I$9)</f>
        <v>127.25</v>
      </c>
      <c r="X44" s="8">
        <f>IF(ISBLANK(J44),"---",J44-$I$9)</f>
        <v>99.25</v>
      </c>
      <c r="Y44" s="8">
        <f>IF(ISBLANK(K44),"---",K44-$I$9)</f>
        <v>161.25</v>
      </c>
      <c r="Z44" s="8">
        <f>IF(ISBLANK(L44),"---",L44-$I$9)</f>
        <v>227.25</v>
      </c>
      <c r="AA44" t="s" s="54">
        <f>IF(ISBLANK(M44),"---",M44-$I$9)</f>
        <v>151</v>
      </c>
      <c r="AB44" t="s" s="54">
        <f>IF(ISBLANK(N44),"---",N44-$I$9)</f>
        <v>151</v>
      </c>
      <c r="AC44" s="50"/>
      <c r="AD44" s="55">
        <v>0.08306658846256069</v>
      </c>
      <c r="AE44" s="55">
        <v>0.06155731972172488</v>
      </c>
      <c r="AF44" s="55">
        <v>0.09586736957113931</v>
      </c>
      <c r="AG44" s="55">
        <v>0.1240366965174777</v>
      </c>
      <c r="AH44" t="s" s="54">
        <v>151</v>
      </c>
      <c r="AI44" t="s" s="54">
        <v>151</v>
      </c>
      <c r="AJ44" s="50"/>
      <c r="AK44" s="55">
        <f>AVERAGE(AD44:AI44)</f>
        <v>0.09113199356822566</v>
      </c>
      <c r="AL44" s="55">
        <f>STDEV(AD44:AI44)</f>
        <v>0.02610782357016679</v>
      </c>
      <c r="AM44" s="55">
        <f>GEOMEAN(AD44:AI44)</f>
        <v>0.08830428322386465</v>
      </c>
      <c r="AN44" s="56">
        <f>EXP(STDEV(AP44:AU44))</f>
        <v>1.339368428247826</v>
      </c>
      <c r="AO44" s="6"/>
      <c r="AP44" s="55">
        <v>-2.488112722199342</v>
      </c>
      <c r="AQ44" s="55">
        <v>-2.787786510242542</v>
      </c>
      <c r="AR44" s="55">
        <v>-2.344789609725165</v>
      </c>
      <c r="AS44" s="55">
        <v>-2.087177817501525</v>
      </c>
      <c r="AT44" t="s" s="54">
        <v>151</v>
      </c>
      <c r="AU44" t="s" s="54">
        <v>151</v>
      </c>
      <c r="AV44" s="2"/>
    </row>
    <row r="45" ht="15" customHeight="1">
      <c r="A45" s="2"/>
      <c r="B45" s="11"/>
      <c r="C45" s="11"/>
      <c r="D45" s="11"/>
      <c r="E45" s="11"/>
      <c r="F45" s="11"/>
      <c r="G45" s="11"/>
      <c r="H45" s="2"/>
      <c r="I45" s="11"/>
      <c r="J45" s="11"/>
      <c r="K45" s="11"/>
      <c r="L45" s="11"/>
      <c r="M45" s="11"/>
      <c r="N45" s="11"/>
      <c r="O45" s="2"/>
      <c r="P45" s="11"/>
      <c r="Q45" s="11"/>
      <c r="R45" s="11"/>
      <c r="S45" s="11"/>
      <c r="T45" s="11"/>
      <c r="U45" s="11"/>
      <c r="V45" s="2"/>
      <c r="W45" s="11"/>
      <c r="X45" s="11"/>
      <c r="Y45" s="11"/>
      <c r="Z45" s="11"/>
      <c r="AA45" s="11"/>
      <c r="AB45" s="11"/>
      <c r="AC45" s="2"/>
      <c r="AD45" s="11"/>
      <c r="AE45" s="11"/>
      <c r="AF45" s="11"/>
      <c r="AG45" s="11"/>
      <c r="AH45" s="11"/>
      <c r="AI45" s="11"/>
      <c r="AJ45" s="2"/>
      <c r="AK45" s="11"/>
      <c r="AL45" s="11"/>
      <c r="AM45" s="11"/>
      <c r="AN45" s="11"/>
      <c r="AO45" s="2"/>
      <c r="AP45" s="11"/>
      <c r="AQ45" s="11"/>
      <c r="AR45" s="11"/>
      <c r="AS45" s="11"/>
      <c r="AT45" s="11"/>
      <c r="AU45" s="11"/>
      <c r="AV45" s="2"/>
    </row>
    <row r="46" ht="15" customHeight="1">
      <c r="A46" t="s" s="41">
        <v>55</v>
      </c>
      <c r="B46" s="52"/>
      <c r="C46" s="52"/>
      <c r="D46" s="52"/>
      <c r="E46" s="52"/>
      <c r="F46" s="52"/>
      <c r="G46" s="52"/>
      <c r="H46" s="2"/>
      <c r="I46" s="52"/>
      <c r="J46" s="52"/>
      <c r="K46" s="52"/>
      <c r="L46" s="52"/>
      <c r="M46" s="52"/>
      <c r="N46" s="52"/>
      <c r="O46" s="2"/>
      <c r="P46" s="52"/>
      <c r="Q46" s="52"/>
      <c r="R46" s="52"/>
      <c r="S46" s="52"/>
      <c r="T46" s="52"/>
      <c r="U46" s="52"/>
      <c r="V46" s="2"/>
      <c r="W46" s="52"/>
      <c r="X46" s="52"/>
      <c r="Y46" s="52"/>
      <c r="Z46" s="52"/>
      <c r="AA46" s="52"/>
      <c r="AB46" s="52"/>
      <c r="AC46" s="2"/>
      <c r="AD46" s="52"/>
      <c r="AE46" s="52"/>
      <c r="AF46" s="52"/>
      <c r="AG46" s="52"/>
      <c r="AH46" s="52"/>
      <c r="AI46" s="52"/>
      <c r="AJ46" s="2"/>
      <c r="AK46" s="52"/>
      <c r="AL46" s="52"/>
      <c r="AM46" s="52"/>
      <c r="AN46" s="52"/>
      <c r="AO46" s="2"/>
      <c r="AP46" s="52"/>
      <c r="AQ46" s="52"/>
      <c r="AR46" s="52"/>
      <c r="AS46" s="52"/>
      <c r="AT46" s="52"/>
      <c r="AU46" s="52"/>
      <c r="AV46" s="2"/>
    </row>
    <row r="47" ht="15" customHeight="1">
      <c r="A47" t="s" s="4">
        <v>150</v>
      </c>
      <c r="B47" s="49">
        <f>'Raw Plate Reader Measurements'!$M$27</f>
        <v>1.04</v>
      </c>
      <c r="C47" s="49">
        <f>'Raw Plate Reader Measurements'!$M$28</f>
        <v>0.846</v>
      </c>
      <c r="D47" s="49">
        <f>'Raw Plate Reader Measurements'!$M$29</f>
        <v>0.884</v>
      </c>
      <c r="E47" s="49">
        <f>'Raw Plate Reader Measurements'!$M$30</f>
        <v>0.865</v>
      </c>
      <c r="F47" s="5"/>
      <c r="G47" s="5"/>
      <c r="H47" s="50"/>
      <c r="I47" s="49">
        <f>'Raw Plate Reader Measurements'!$B$27</f>
        <v>2245</v>
      </c>
      <c r="J47" s="49">
        <f>'Raw Plate Reader Measurements'!$B$28</f>
        <v>2093</v>
      </c>
      <c r="K47" s="49">
        <f>'Raw Plate Reader Measurements'!$B$29</f>
        <v>2189</v>
      </c>
      <c r="L47" s="49">
        <f>'Raw Plate Reader Measurements'!$B$30</f>
        <v>2055</v>
      </c>
      <c r="M47" s="5"/>
      <c r="N47" s="5"/>
      <c r="O47" s="50"/>
      <c r="P47" s="8">
        <f>IF(ISBLANK(B47),"---",B47-$B$9)</f>
        <v>0.98575</v>
      </c>
      <c r="Q47" s="8">
        <f>IF(ISBLANK(C47),"---",C47-$B$9)</f>
        <v>0.79175</v>
      </c>
      <c r="R47" s="8">
        <f>IF(ISBLANK(D47),"---",D47-$B$9)</f>
        <v>0.82975</v>
      </c>
      <c r="S47" s="8">
        <f>IF(ISBLANK(E47),"---",E47-$B$9)</f>
        <v>0.81075</v>
      </c>
      <c r="T47" t="s" s="54">
        <f>IF(ISBLANK(F47),"---",F47-$B$9)</f>
        <v>151</v>
      </c>
      <c r="U47" t="s" s="54">
        <f>IF(ISBLANK(G47),"---",G47-$B$9)</f>
        <v>151</v>
      </c>
      <c r="V47" s="50"/>
      <c r="W47" s="8">
        <f>IF(ISBLANK(I47),"---",I47-$I$9)</f>
        <v>213.25</v>
      </c>
      <c r="X47" s="8">
        <f>IF(ISBLANK(J47),"---",J47-$I$9)</f>
        <v>61.25</v>
      </c>
      <c r="Y47" s="8">
        <f>IF(ISBLANK(K47),"---",K47-$I$9)</f>
        <v>157.25</v>
      </c>
      <c r="Z47" s="8">
        <f>IF(ISBLANK(L47),"---",L47-$I$9)</f>
        <v>23.25</v>
      </c>
      <c r="AA47" t="s" s="54">
        <f>IF(ISBLANK(M47),"---",M47-$I$9)</f>
        <v>151</v>
      </c>
      <c r="AB47" t="s" s="54">
        <f>IF(ISBLANK(N47),"---",N47-$I$9)</f>
        <v>151</v>
      </c>
      <c r="AC47" s="50"/>
      <c r="AD47" s="55">
        <v>0.0403531160653452</v>
      </c>
      <c r="AE47" s="55">
        <v>0.01443021638304221</v>
      </c>
      <c r="AF47" s="55">
        <v>0.03535071608035927</v>
      </c>
      <c r="AG47" s="55">
        <v>0.005349224466529232</v>
      </c>
      <c r="AH47" t="s" s="54">
        <v>151</v>
      </c>
      <c r="AI47" t="s" s="54">
        <v>151</v>
      </c>
      <c r="AJ47" s="50"/>
      <c r="AK47" s="55">
        <f>AVERAGE(AD47:AI47)</f>
        <v>0.02387081824881898</v>
      </c>
      <c r="AL47" s="55">
        <f>STDEV(AD47:AI47)</f>
        <v>0.01668960350397347</v>
      </c>
      <c r="AM47" s="55">
        <f>GEOMEAN(AD47:AI47)</f>
        <v>0.01821628194264044</v>
      </c>
      <c r="AN47" s="56">
        <f>EXP(STDEV(AP47:AU47))</f>
        <v>2.549613633190237</v>
      </c>
      <c r="AO47" s="6"/>
      <c r="AP47" s="55">
        <v>-3.210086661341002</v>
      </c>
      <c r="AQ47" s="55">
        <v>-4.238430910948966</v>
      </c>
      <c r="AR47" s="55">
        <v>-3.342436629974588</v>
      </c>
      <c r="AS47" s="55">
        <v>-5.230803688109116</v>
      </c>
      <c r="AT47" t="s" s="54">
        <v>151</v>
      </c>
      <c r="AU47" t="s" s="54">
        <v>151</v>
      </c>
      <c r="AV47" s="2"/>
    </row>
    <row r="48" ht="15" customHeight="1">
      <c r="A48" t="s" s="4">
        <v>152</v>
      </c>
      <c r="B48" s="49">
        <f>'Raw Plate Reader Measurements'!$M$31</f>
        <v>0.838</v>
      </c>
      <c r="C48" s="49">
        <f>'Raw Plate Reader Measurements'!$M$32</f>
        <v>0.82</v>
      </c>
      <c r="D48" s="49">
        <f>'Raw Plate Reader Measurements'!$M$33</f>
        <v>0.8100000000000001</v>
      </c>
      <c r="E48" s="49">
        <f>'Raw Plate Reader Measurements'!$M$34</f>
        <v>1.218</v>
      </c>
      <c r="F48" s="5"/>
      <c r="G48" s="5"/>
      <c r="H48" s="50"/>
      <c r="I48" s="49">
        <f>'Raw Plate Reader Measurements'!$B$31</f>
        <v>2061</v>
      </c>
      <c r="J48" s="49">
        <f>'Raw Plate Reader Measurements'!$B$32</f>
        <v>2087</v>
      </c>
      <c r="K48" s="49">
        <f>'Raw Plate Reader Measurements'!$B$33</f>
        <v>2158</v>
      </c>
      <c r="L48" s="49">
        <f>'Raw Plate Reader Measurements'!$B$34</f>
        <v>2322</v>
      </c>
      <c r="M48" s="5"/>
      <c r="N48" s="5"/>
      <c r="O48" s="50"/>
      <c r="P48" s="8">
        <f>IF(ISBLANK(B48),"---",B48-$B$9)</f>
        <v>0.7837499999999999</v>
      </c>
      <c r="Q48" s="8">
        <f>IF(ISBLANK(C48),"---",C48-$B$9)</f>
        <v>0.7657499999999999</v>
      </c>
      <c r="R48" s="8">
        <f>IF(ISBLANK(D48),"---",D48-$B$9)</f>
        <v>0.75575</v>
      </c>
      <c r="S48" s="8">
        <f>IF(ISBLANK(E48),"---",E48-$B$9)</f>
        <v>1.16375</v>
      </c>
      <c r="T48" t="s" s="54">
        <f>IF(ISBLANK(F48),"---",F48-$B$9)</f>
        <v>151</v>
      </c>
      <c r="U48" t="s" s="54">
        <f>IF(ISBLANK(G48),"---",G48-$B$9)</f>
        <v>151</v>
      </c>
      <c r="V48" s="50"/>
      <c r="W48" s="8">
        <f>IF(ISBLANK(I48),"---",I48-$I$9)</f>
        <v>29.25</v>
      </c>
      <c r="X48" s="8">
        <f>IF(ISBLANK(J48),"---",J48-$I$9)</f>
        <v>55.25</v>
      </c>
      <c r="Y48" s="8">
        <f>IF(ISBLANK(K48),"---",K48-$I$9)</f>
        <v>126.25</v>
      </c>
      <c r="Z48" s="8">
        <f>IF(ISBLANK(L48),"---",L48-$I$9)</f>
        <v>290.25</v>
      </c>
      <c r="AA48" t="s" s="54">
        <f>IF(ISBLANK(M48),"---",M48-$I$9)</f>
        <v>151</v>
      </c>
      <c r="AB48" t="s" s="54">
        <f>IF(ISBLANK(N48),"---",N48-$I$9)</f>
        <v>151</v>
      </c>
      <c r="AC48" s="50"/>
      <c r="AD48" s="55">
        <v>0.006961504994116558</v>
      </c>
      <c r="AE48" s="55">
        <v>0.01345860661883564</v>
      </c>
      <c r="AF48" s="55">
        <v>0.03116076085922594</v>
      </c>
      <c r="AG48" s="55">
        <v>0.04652296194655288</v>
      </c>
      <c r="AH48" t="s" s="54">
        <v>151</v>
      </c>
      <c r="AI48" t="s" s="54">
        <v>151</v>
      </c>
      <c r="AJ48" s="50"/>
      <c r="AK48" s="55">
        <f>AVERAGE(AD48:AI48)</f>
        <v>0.02452595860468276</v>
      </c>
      <c r="AL48" s="55">
        <f>STDEV(AD48:AI48)</f>
        <v>0.01787815303282662</v>
      </c>
      <c r="AM48" s="55">
        <f>GEOMEAN(AD48:AI48)</f>
        <v>0.01919749937664003</v>
      </c>
      <c r="AN48" s="56">
        <f>EXP(STDEV(AP48:AU48))</f>
        <v>2.342287863215999</v>
      </c>
      <c r="AO48" s="6"/>
      <c r="AP48" s="55">
        <v>-4.967359593224319</v>
      </c>
      <c r="AQ48" s="55">
        <v>-4.308136480270076</v>
      </c>
      <c r="AR48" s="55">
        <v>-3.468595640459152</v>
      </c>
      <c r="AS48" s="55">
        <v>-3.06780928296833</v>
      </c>
      <c r="AT48" t="s" s="54">
        <v>151</v>
      </c>
      <c r="AU48" t="s" s="54">
        <v>151</v>
      </c>
      <c r="AV48" s="2"/>
    </row>
    <row r="49" ht="15" customHeight="1">
      <c r="A49" t="s" s="4">
        <v>153</v>
      </c>
      <c r="B49" s="49">
        <f>'Raw Plate Reader Measurements'!$N$27</f>
        <v>0.95</v>
      </c>
      <c r="C49" s="49">
        <f>'Raw Plate Reader Measurements'!$N$28</f>
        <v>0.898</v>
      </c>
      <c r="D49" s="49">
        <f>'Raw Plate Reader Measurements'!$N$29</f>
        <v>0.787</v>
      </c>
      <c r="E49" s="49">
        <f>'Raw Plate Reader Measurements'!$N$30</f>
        <v>0.893</v>
      </c>
      <c r="F49" s="5"/>
      <c r="G49" s="5"/>
      <c r="H49" s="50"/>
      <c r="I49" s="49">
        <f>'Raw Plate Reader Measurements'!$C$27</f>
        <v>8906</v>
      </c>
      <c r="J49" s="49">
        <f>'Raw Plate Reader Measurements'!$C$28</f>
        <v>8610</v>
      </c>
      <c r="K49" s="49">
        <f>'Raw Plate Reader Measurements'!$C$29</f>
        <v>8558</v>
      </c>
      <c r="L49" s="49">
        <f>'Raw Plate Reader Measurements'!$C$30</f>
        <v>9670</v>
      </c>
      <c r="M49" s="5"/>
      <c r="N49" s="5"/>
      <c r="O49" s="50"/>
      <c r="P49" s="8">
        <f>IF(ISBLANK(B49),"---",B49-$B$9)</f>
        <v>0.8957499999999999</v>
      </c>
      <c r="Q49" s="8">
        <f>IF(ISBLANK(C49),"---",C49-$B$9)</f>
        <v>0.84375</v>
      </c>
      <c r="R49" s="8">
        <f>IF(ISBLANK(D49),"---",D49-$B$9)</f>
        <v>0.73275</v>
      </c>
      <c r="S49" s="8">
        <f>IF(ISBLANK(E49),"---",E49-$B$9)</f>
        <v>0.83875</v>
      </c>
      <c r="T49" t="s" s="54">
        <f>IF(ISBLANK(F49),"---",F49-$B$9)</f>
        <v>151</v>
      </c>
      <c r="U49" t="s" s="54">
        <f>IF(ISBLANK(G49),"---",G49-$B$9)</f>
        <v>151</v>
      </c>
      <c r="V49" s="50"/>
      <c r="W49" s="8">
        <f>IF(ISBLANK(I49),"---",I49-$I$9)</f>
        <v>6874.25</v>
      </c>
      <c r="X49" s="8">
        <f>IF(ISBLANK(J49),"---",J49-$I$9)</f>
        <v>6578.25</v>
      </c>
      <c r="Y49" s="8">
        <f>IF(ISBLANK(K49),"---",K49-$I$9)</f>
        <v>6526.25</v>
      </c>
      <c r="Z49" s="8">
        <f>IF(ISBLANK(L49),"---",L49-$I$9)</f>
        <v>7638.25</v>
      </c>
      <c r="AA49" t="s" s="54">
        <f>IF(ISBLANK(M49),"---",M49-$I$9)</f>
        <v>151</v>
      </c>
      <c r="AB49" t="s" s="54">
        <f>IF(ISBLANK(N49),"---",N49-$I$9)</f>
        <v>151</v>
      </c>
      <c r="AC49" s="57"/>
      <c r="AD49" s="55">
        <v>1.431506511877799</v>
      </c>
      <c r="AE49" s="55">
        <v>1.454291316627901</v>
      </c>
      <c r="AF49" s="55">
        <v>1.661355989691331</v>
      </c>
      <c r="AG49" s="55">
        <v>1.698697931744271</v>
      </c>
      <c r="AH49" t="s" s="54">
        <v>151</v>
      </c>
      <c r="AI49" t="s" s="54">
        <v>151</v>
      </c>
      <c r="AJ49" s="57"/>
      <c r="AK49" s="55">
        <f>AVERAGE(AD49:AI49)</f>
        <v>1.561462937485326</v>
      </c>
      <c r="AL49" s="55">
        <f>STDEV(AD49:AI49)</f>
        <v>0.1380657988088486</v>
      </c>
      <c r="AM49" s="55">
        <f>GEOMEAN(AD49:AI49)</f>
        <v>1.556882724463933</v>
      </c>
      <c r="AN49" s="56">
        <f>EXP(STDEV(AP49:AU49))</f>
        <v>1.092569218170891</v>
      </c>
      <c r="AO49" s="6"/>
      <c r="AP49" s="55">
        <v>0.3587273945347181</v>
      </c>
      <c r="AQ49" s="55">
        <v>0.3745187143578072</v>
      </c>
      <c r="AR49" s="55">
        <v>0.5076341301787063</v>
      </c>
      <c r="AS49" s="55">
        <v>0.5298620350903008</v>
      </c>
      <c r="AT49" t="s" s="54">
        <v>151</v>
      </c>
      <c r="AU49" t="s" s="54">
        <v>151</v>
      </c>
      <c r="AV49" s="2"/>
    </row>
    <row r="50" ht="15" customHeight="1">
      <c r="A50" t="s" s="4">
        <v>154</v>
      </c>
      <c r="B50" s="49">
        <f>'Raw Plate Reader Measurements'!$N$31</f>
        <v>0.895</v>
      </c>
      <c r="C50" s="49">
        <f>'Raw Plate Reader Measurements'!$N$32</f>
        <v>0.925</v>
      </c>
      <c r="D50" s="49">
        <f>'Raw Plate Reader Measurements'!$N$33</f>
        <v>0.853</v>
      </c>
      <c r="E50" s="49">
        <f>'Raw Plate Reader Measurements'!$N$34</f>
        <v>0.967</v>
      </c>
      <c r="F50" s="5"/>
      <c r="G50" s="5"/>
      <c r="H50" s="50"/>
      <c r="I50" s="49">
        <f>'Raw Plate Reader Measurements'!$C$31</f>
        <v>6048</v>
      </c>
      <c r="J50" s="49">
        <f>'Raw Plate Reader Measurements'!$C$32</f>
        <v>6202</v>
      </c>
      <c r="K50" s="49">
        <f>'Raw Plate Reader Measurements'!$C$33</f>
        <v>6036</v>
      </c>
      <c r="L50" s="49">
        <f>'Raw Plate Reader Measurements'!$C$34</f>
        <v>6378</v>
      </c>
      <c r="M50" s="5"/>
      <c r="N50" s="5"/>
      <c r="O50" s="50"/>
      <c r="P50" s="8">
        <f>IF(ISBLANK(B50),"---",B50-$B$9)</f>
        <v>0.84075</v>
      </c>
      <c r="Q50" s="8">
        <f>IF(ISBLANK(C50),"---",C50-$B$9)</f>
        <v>0.87075</v>
      </c>
      <c r="R50" s="8">
        <f>IF(ISBLANK(D50),"---",D50-$B$9)</f>
        <v>0.79875</v>
      </c>
      <c r="S50" s="8">
        <f>IF(ISBLANK(E50),"---",E50-$B$9)</f>
        <v>0.91275</v>
      </c>
      <c r="T50" t="s" s="54">
        <f>IF(ISBLANK(F50),"---",F50-$B$9)</f>
        <v>151</v>
      </c>
      <c r="U50" t="s" s="54">
        <f>IF(ISBLANK(G50),"---",G50-$B$9)</f>
        <v>151</v>
      </c>
      <c r="V50" s="50"/>
      <c r="W50" s="8">
        <f>IF(ISBLANK(I50),"---",I50-$I$9)</f>
        <v>4016.25</v>
      </c>
      <c r="X50" s="8">
        <f>IF(ISBLANK(J50),"---",J50-$I$9)</f>
        <v>4170.25</v>
      </c>
      <c r="Y50" s="8">
        <f>IF(ISBLANK(K50),"---",K50-$I$9)</f>
        <v>4004.25</v>
      </c>
      <c r="Z50" s="8">
        <f>IF(ISBLANK(L50),"---",L50-$I$9)</f>
        <v>4346.25</v>
      </c>
      <c r="AA50" t="s" s="54">
        <f>IF(ISBLANK(M50),"---",M50-$I$9)</f>
        <v>151</v>
      </c>
      <c r="AB50" t="s" s="54">
        <f>IF(ISBLANK(N50),"---",N50-$I$9)</f>
        <v>151</v>
      </c>
      <c r="AC50" s="57"/>
      <c r="AD50" s="55">
        <v>0.8910635629692216</v>
      </c>
      <c r="AE50" s="55">
        <v>0.8933536792123422</v>
      </c>
      <c r="AF50" s="55">
        <v>0.9351152412651927</v>
      </c>
      <c r="AG50" s="55">
        <v>0.8882141437698039</v>
      </c>
      <c r="AH50" t="s" s="54">
        <v>151</v>
      </c>
      <c r="AI50" t="s" s="54">
        <v>151</v>
      </c>
      <c r="AJ50" s="57"/>
      <c r="AK50" s="55">
        <f>AVERAGE(AD50:AI50)</f>
        <v>0.90193665680414</v>
      </c>
      <c r="AL50" s="55">
        <f>STDEV(AD50:AI50)</f>
        <v>0.02221874212386904</v>
      </c>
      <c r="AM50" s="55">
        <f>GEOMEAN(AD50:AI50)</f>
        <v>0.9017345995297648</v>
      </c>
      <c r="AN50" s="56">
        <f>EXP(STDEV(AP50:AU50))</f>
        <v>1.024646516527456</v>
      </c>
      <c r="AO50" s="6"/>
      <c r="AP50" s="55">
        <v>-0.1153395151453648</v>
      </c>
      <c r="AQ50" s="55">
        <v>-0.1127727191669997</v>
      </c>
      <c r="AR50" s="55">
        <v>-0.06708550459839308</v>
      </c>
      <c r="AS50" s="55">
        <v>-0.1185424121687289</v>
      </c>
      <c r="AT50" t="s" s="54">
        <v>151</v>
      </c>
      <c r="AU50" t="s" s="54">
        <v>151</v>
      </c>
      <c r="AV50" s="2"/>
    </row>
    <row r="51" ht="15" customHeight="1">
      <c r="A51" t="s" s="4">
        <v>155</v>
      </c>
      <c r="B51" s="49">
        <f>'Raw Plate Reader Measurements'!$O$27</f>
        <v>0.133</v>
      </c>
      <c r="C51" s="49">
        <f>'Raw Plate Reader Measurements'!$O$28</f>
        <v>0.077</v>
      </c>
      <c r="D51" s="49">
        <f>'Raw Plate Reader Measurements'!$O$29</f>
        <v>0.066</v>
      </c>
      <c r="E51" s="49">
        <f>'Raw Plate Reader Measurements'!$O$30</f>
        <v>0.07000000000000001</v>
      </c>
      <c r="F51" s="5"/>
      <c r="G51" s="5"/>
      <c r="H51" s="50"/>
      <c r="I51" s="49">
        <f>'Raw Plate Reader Measurements'!$D$27</f>
        <v>2126</v>
      </c>
      <c r="J51" s="49">
        <f>'Raw Plate Reader Measurements'!$D$28</f>
        <v>2066</v>
      </c>
      <c r="K51" s="49">
        <f>'Raw Plate Reader Measurements'!$D$29</f>
        <v>2060</v>
      </c>
      <c r="L51" s="49">
        <f>'Raw Plate Reader Measurements'!$D$30</f>
        <v>2172</v>
      </c>
      <c r="M51" s="5"/>
      <c r="N51" s="5"/>
      <c r="O51" s="50"/>
      <c r="P51" s="8">
        <f>IF(ISBLANK(B51),"---",B51-$B$9)</f>
        <v>0.07875000000000001</v>
      </c>
      <c r="Q51" s="8">
        <f>IF(ISBLANK(C51),"---",C51-$B$9)</f>
        <v>0.02275</v>
      </c>
      <c r="R51" s="8">
        <f>IF(ISBLANK(D51),"---",D51-$B$9)</f>
        <v>0.01175</v>
      </c>
      <c r="S51" s="8">
        <f>IF(ISBLANK(E51),"---",E51-$B$9)</f>
        <v>0.01575000000000001</v>
      </c>
      <c r="T51" t="s" s="54">
        <f>IF(ISBLANK(F51),"---",F51-$B$9)</f>
        <v>151</v>
      </c>
      <c r="U51" t="s" s="54">
        <f>IF(ISBLANK(G51),"---",G51-$B$9)</f>
        <v>151</v>
      </c>
      <c r="V51" s="50"/>
      <c r="W51" s="8">
        <f>IF(ISBLANK(I51),"---",I51-$I$9)</f>
        <v>94.25</v>
      </c>
      <c r="X51" s="8">
        <f>IF(ISBLANK(J51),"---",J51-$I$9)</f>
        <v>34.25</v>
      </c>
      <c r="Y51" s="8">
        <f>IF(ISBLANK(K51),"---",K51-$I$9)</f>
        <v>28.25</v>
      </c>
      <c r="Z51" s="8">
        <f>IF(ISBLANK(L51),"---",L51-$I$9)</f>
        <v>140.25</v>
      </c>
      <c r="AA51" t="s" s="54">
        <f>IF(ISBLANK(M51),"---",M51-$I$9)</f>
        <v>151</v>
      </c>
      <c r="AB51" t="s" s="54">
        <f>IF(ISBLANK(N51),"---",N51-$I$9)</f>
        <v>151</v>
      </c>
      <c r="AC51" s="50"/>
      <c r="AD51" s="55">
        <v>0.2232469934885738</v>
      </c>
      <c r="AE51" s="55">
        <v>0.2808238553064799</v>
      </c>
      <c r="AF51" s="55">
        <v>0.4484720770486925</v>
      </c>
      <c r="AG51" s="55">
        <v>1.661028691605966</v>
      </c>
      <c r="AH51" t="s" s="54">
        <v>151</v>
      </c>
      <c r="AI51" t="s" s="54">
        <v>151</v>
      </c>
      <c r="AJ51" s="50"/>
      <c r="AK51" s="55">
        <f>AVERAGE(AD51:AI51)</f>
        <v>0.6533929043624281</v>
      </c>
      <c r="AL51" s="55">
        <f>STDEV(AD51:AI51)</f>
        <v>0.6785169185207796</v>
      </c>
      <c r="AM51" s="55">
        <f>GEOMEAN(AD51:AI51)</f>
        <v>0.4648716263207517</v>
      </c>
      <c r="AN51" s="56">
        <f>EXP(STDEV(AP51:AU51))</f>
        <v>2.452753045272969</v>
      </c>
      <c r="AO51" s="6"/>
      <c r="AP51" s="55">
        <v>-1.499476526332676</v>
      </c>
      <c r="AQ51" s="55">
        <v>-1.270027655643779</v>
      </c>
      <c r="AR51" s="55">
        <v>-0.8019088579527723</v>
      </c>
      <c r="AS51" s="55">
        <v>0.5074371041761092</v>
      </c>
      <c r="AT51" t="s" s="54">
        <v>151</v>
      </c>
      <c r="AU51" t="s" s="54">
        <v>151</v>
      </c>
      <c r="AV51" s="2"/>
    </row>
    <row r="52" ht="15" customHeight="1">
      <c r="A52" t="s" s="4">
        <v>156</v>
      </c>
      <c r="B52" s="49">
        <f>'Raw Plate Reader Measurements'!$O$31</f>
        <v>0.073</v>
      </c>
      <c r="C52" s="49">
        <f>'Raw Plate Reader Measurements'!$O$32</f>
        <v>0.066</v>
      </c>
      <c r="D52" s="49">
        <f>'Raw Plate Reader Measurements'!$O$33</f>
        <v>0.08500000000000001</v>
      </c>
      <c r="E52" s="49">
        <f>'Raw Plate Reader Measurements'!$O$34</f>
        <v>0.065</v>
      </c>
      <c r="F52" s="5"/>
      <c r="G52" s="5"/>
      <c r="H52" s="50"/>
      <c r="I52" s="49">
        <f>'Raw Plate Reader Measurements'!$D$31</f>
        <v>2090</v>
      </c>
      <c r="J52" s="49">
        <f>'Raw Plate Reader Measurements'!$D$32</f>
        <v>2253</v>
      </c>
      <c r="K52" s="49">
        <f>'Raw Plate Reader Measurements'!$D$33</f>
        <v>2167</v>
      </c>
      <c r="L52" s="49">
        <f>'Raw Plate Reader Measurements'!$D$34</f>
        <v>2240</v>
      </c>
      <c r="M52" s="5"/>
      <c r="N52" s="5"/>
      <c r="O52" s="50"/>
      <c r="P52" s="8">
        <f>IF(ISBLANK(B52),"---",B52-$B$9)</f>
        <v>0.01875</v>
      </c>
      <c r="Q52" s="8">
        <f>IF(ISBLANK(C52),"---",C52-$B$9)</f>
        <v>0.01175</v>
      </c>
      <c r="R52" s="8">
        <f>IF(ISBLANK(D52),"---",D52-$B$9)</f>
        <v>0.03075000000000001</v>
      </c>
      <c r="S52" s="8">
        <f>IF(ISBLANK(E52),"---",E52-$B$9)</f>
        <v>0.01075</v>
      </c>
      <c r="T52" t="s" s="54">
        <f>IF(ISBLANK(F52),"---",F52-$B$9)</f>
        <v>151</v>
      </c>
      <c r="U52" t="s" s="54">
        <f>IF(ISBLANK(G52),"---",G52-$B$9)</f>
        <v>151</v>
      </c>
      <c r="V52" s="50"/>
      <c r="W52" s="8">
        <f>IF(ISBLANK(I52),"---",I52-$I$9)</f>
        <v>58.25</v>
      </c>
      <c r="X52" s="8">
        <f>IF(ISBLANK(J52),"---",J52-$I$9)</f>
        <v>221.25</v>
      </c>
      <c r="Y52" s="8">
        <f>IF(ISBLANK(K52),"---",K52-$I$9)</f>
        <v>135.25</v>
      </c>
      <c r="Z52" s="8">
        <f>IF(ISBLANK(L52),"---",L52-$I$9)</f>
        <v>208.25</v>
      </c>
      <c r="AA52" t="s" s="54">
        <f>IF(ISBLANK(M52),"---",M52-$I$9)</f>
        <v>151</v>
      </c>
      <c r="AB52" t="s" s="54">
        <f>IF(ISBLANK(N52),"---",N52-$I$9)</f>
        <v>151</v>
      </c>
      <c r="AC52" s="50"/>
      <c r="AD52" s="55">
        <v>0.5794947157239215</v>
      </c>
      <c r="AE52" s="55">
        <v>3.512369806974274</v>
      </c>
      <c r="AF52" s="55">
        <v>0.8204402836978997</v>
      </c>
      <c r="AG52" s="55">
        <v>3.613527534170274</v>
      </c>
      <c r="AH52" t="s" s="54">
        <v>151</v>
      </c>
      <c r="AI52" t="s" s="54">
        <v>151</v>
      </c>
      <c r="AJ52" s="50"/>
      <c r="AK52" s="55">
        <f>AVERAGE(AD52:AI52)</f>
        <v>2.131458085141592</v>
      </c>
      <c r="AL52" s="55">
        <f>STDEV(AD52:AI52)</f>
        <v>1.65638210275242</v>
      </c>
      <c r="AM52" s="55">
        <f>GEOMEAN(AD52:AI52)</f>
        <v>1.567317616058415</v>
      </c>
      <c r="AN52" s="56">
        <f>EXP(STDEV(AP52:AU52))</f>
        <v>2.608527551387842</v>
      </c>
      <c r="AO52" s="6"/>
      <c r="AP52" s="55">
        <v>-0.5455987349256636</v>
      </c>
      <c r="AQ52" s="55">
        <v>1.256290968342817</v>
      </c>
      <c r="AR52" s="55">
        <v>-0.1979141514809901</v>
      </c>
      <c r="AS52" s="55">
        <v>1.284684451518226</v>
      </c>
      <c r="AT52" t="s" s="54">
        <v>151</v>
      </c>
      <c r="AU52" t="s" s="54">
        <v>151</v>
      </c>
      <c r="AV52" s="2"/>
    </row>
    <row r="53" ht="15" customHeight="1">
      <c r="A53" t="s" s="4">
        <v>157</v>
      </c>
      <c r="B53" s="49">
        <f>'Raw Plate Reader Measurements'!$P$27</f>
        <v>0.819</v>
      </c>
      <c r="C53" s="49">
        <f>'Raw Plate Reader Measurements'!$P$28</f>
        <v>0.917</v>
      </c>
      <c r="D53" s="49">
        <f>'Raw Plate Reader Measurements'!$P$29</f>
        <v>0.737</v>
      </c>
      <c r="E53" s="49">
        <f>'Raw Plate Reader Measurements'!$P$30</f>
        <v>0.913</v>
      </c>
      <c r="F53" s="5"/>
      <c r="G53" s="5"/>
      <c r="H53" s="50"/>
      <c r="I53" s="49">
        <f>'Raw Plate Reader Measurements'!$E$27</f>
        <v>5930</v>
      </c>
      <c r="J53" s="49">
        <f>'Raw Plate Reader Measurements'!$E$28</f>
        <v>6498</v>
      </c>
      <c r="K53" s="49">
        <f>'Raw Plate Reader Measurements'!$E$29</f>
        <v>6039</v>
      </c>
      <c r="L53" s="49">
        <f>'Raw Plate Reader Measurements'!$E$30</f>
        <v>7320</v>
      </c>
      <c r="M53" s="5"/>
      <c r="N53" s="5"/>
      <c r="O53" s="50"/>
      <c r="P53" s="8">
        <f>IF(ISBLANK(B53),"---",B53-$B$9)</f>
        <v>0.7647499999999999</v>
      </c>
      <c r="Q53" s="8">
        <f>IF(ISBLANK(C53),"---",C53-$B$9)</f>
        <v>0.86275</v>
      </c>
      <c r="R53" s="8">
        <f>IF(ISBLANK(D53),"---",D53-$B$9)</f>
        <v>0.68275</v>
      </c>
      <c r="S53" s="8">
        <f>IF(ISBLANK(E53),"---",E53-$B$9)</f>
        <v>0.85875</v>
      </c>
      <c r="T53" t="s" s="54">
        <f>IF(ISBLANK(F53),"---",F53-$B$9)</f>
        <v>151</v>
      </c>
      <c r="U53" t="s" s="54">
        <f>IF(ISBLANK(G53),"---",G53-$B$9)</f>
        <v>151</v>
      </c>
      <c r="V53" s="50"/>
      <c r="W53" s="8">
        <f>IF(ISBLANK(I53),"---",I53-$I$9)</f>
        <v>3898.25</v>
      </c>
      <c r="X53" s="8">
        <f>IF(ISBLANK(J53),"---",J53-$I$9)</f>
        <v>4466.25</v>
      </c>
      <c r="Y53" s="8">
        <f>IF(ISBLANK(K53),"---",K53-$I$9)</f>
        <v>4007.25</v>
      </c>
      <c r="Z53" s="8">
        <f>IF(ISBLANK(L53),"---",L53-$I$9)</f>
        <v>5288.25</v>
      </c>
      <c r="AA53" t="s" s="54">
        <f>IF(ISBLANK(M53),"---",M53-$I$9)</f>
        <v>151</v>
      </c>
      <c r="AB53" t="s" s="54">
        <f>IF(ISBLANK(N53),"---",N53-$I$9)</f>
        <v>151</v>
      </c>
      <c r="AC53" s="50"/>
      <c r="AD53" s="55">
        <v>0.950834703858779</v>
      </c>
      <c r="AE53" s="55">
        <v>0.9656347444611928</v>
      </c>
      <c r="AF53" s="55">
        <v>1.09481200565657</v>
      </c>
      <c r="AG53" s="55">
        <v>1.148682620997068</v>
      </c>
      <c r="AH53" t="s" s="54">
        <v>151</v>
      </c>
      <c r="AI53" t="s" s="54">
        <v>151</v>
      </c>
      <c r="AJ53" s="50"/>
      <c r="AK53" s="55">
        <f>AVERAGE(AD53:AI53)</f>
        <v>1.039991018743402</v>
      </c>
      <c r="AL53" s="55">
        <f>STDEV(AD53:AI53)</f>
        <v>0.09712004430178138</v>
      </c>
      <c r="AM53" s="55">
        <f>GEOMEAN(AD53:AI53)</f>
        <v>1.036607573365658</v>
      </c>
      <c r="AN53" s="56">
        <f>EXP(STDEV(AP53:AU53))</f>
        <v>1.097592442901413</v>
      </c>
      <c r="AO53" s="6"/>
      <c r="AP53" s="55">
        <v>-0.05041504452107168</v>
      </c>
      <c r="AQ53" s="55">
        <v>-0.03496962759554705</v>
      </c>
      <c r="AR53" s="55">
        <v>0.09058266419712224</v>
      </c>
      <c r="AS53" s="55">
        <v>0.1386157387756466</v>
      </c>
      <c r="AT53" t="s" s="54">
        <v>151</v>
      </c>
      <c r="AU53" t="s" s="54">
        <v>151</v>
      </c>
      <c r="AV53" s="2"/>
    </row>
    <row r="54" ht="15" customHeight="1">
      <c r="A54" t="s" s="4">
        <v>158</v>
      </c>
      <c r="B54" s="49">
        <f>'Raw Plate Reader Measurements'!$P$31</f>
        <v>1.321</v>
      </c>
      <c r="C54" s="49">
        <f>'Raw Plate Reader Measurements'!$P$32</f>
        <v>1.382</v>
      </c>
      <c r="D54" s="49">
        <f>'Raw Plate Reader Measurements'!$P$33</f>
        <v>1.392</v>
      </c>
      <c r="E54" s="49">
        <f>'Raw Plate Reader Measurements'!$P$34</f>
        <v>1.345</v>
      </c>
      <c r="F54" s="5"/>
      <c r="G54" s="5"/>
      <c r="H54" s="50"/>
      <c r="I54" s="49">
        <f>'Raw Plate Reader Measurements'!$E$31</f>
        <v>8702</v>
      </c>
      <c r="J54" s="49">
        <f>'Raw Plate Reader Measurements'!$E$32</f>
        <v>9504</v>
      </c>
      <c r="K54" s="49">
        <f>'Raw Plate Reader Measurements'!$E$33</f>
        <v>9812</v>
      </c>
      <c r="L54" s="49">
        <f>'Raw Plate Reader Measurements'!$E$34</f>
        <v>8929</v>
      </c>
      <c r="M54" s="5"/>
      <c r="N54" s="5"/>
      <c r="O54" s="50"/>
      <c r="P54" s="8">
        <f>IF(ISBLANK(B54),"---",B54-$B$9)</f>
        <v>1.26675</v>
      </c>
      <c r="Q54" s="8">
        <f>IF(ISBLANK(C54),"---",C54-$B$9)</f>
        <v>1.32775</v>
      </c>
      <c r="R54" s="8">
        <f>IF(ISBLANK(D54),"---",D54-$B$9)</f>
        <v>1.33775</v>
      </c>
      <c r="S54" s="8">
        <f>IF(ISBLANK(E54),"---",E54-$B$9)</f>
        <v>1.29075</v>
      </c>
      <c r="T54" t="s" s="54">
        <f>IF(ISBLANK(F54),"---",F54-$B$9)</f>
        <v>151</v>
      </c>
      <c r="U54" t="s" s="54">
        <f>IF(ISBLANK(G54),"---",G54-$B$9)</f>
        <v>151</v>
      </c>
      <c r="V54" s="50"/>
      <c r="W54" s="8">
        <f>IF(ISBLANK(I54),"---",I54-$I$9)</f>
        <v>6670.25</v>
      </c>
      <c r="X54" s="8">
        <f>IF(ISBLANK(J54),"---",J54-$I$9)</f>
        <v>7472.25</v>
      </c>
      <c r="Y54" s="8">
        <f>IF(ISBLANK(K54),"---",K54-$I$9)</f>
        <v>7780.25</v>
      </c>
      <c r="Z54" s="8">
        <f>IF(ISBLANK(L54),"---",L54-$I$9)</f>
        <v>6897.25</v>
      </c>
      <c r="AA54" t="s" s="54">
        <f>IF(ISBLANK(M54),"---",M54-$I$9)</f>
        <v>151</v>
      </c>
      <c r="AB54" t="s" s="54">
        <f>IF(ISBLANK(N54),"---",N54-$I$9)</f>
        <v>151</v>
      </c>
      <c r="AC54" s="50"/>
      <c r="AD54" s="55">
        <v>0.9822137759746826</v>
      </c>
      <c r="AE54" s="55">
        <v>1.04975972362036</v>
      </c>
      <c r="AF54" s="55">
        <v>1.084859296768814</v>
      </c>
      <c r="AG54" s="55">
        <v>0.9967555363876219</v>
      </c>
      <c r="AH54" t="s" s="54">
        <v>151</v>
      </c>
      <c r="AI54" t="s" s="54">
        <v>151</v>
      </c>
      <c r="AJ54" s="50"/>
      <c r="AK54" s="55">
        <f>AVERAGE(AD54:AI54)</f>
        <v>1.028397083187869</v>
      </c>
      <c r="AL54" s="55">
        <f>STDEV(AD54:AI54)</f>
        <v>0.0475339503855504</v>
      </c>
      <c r="AM54" s="55">
        <f>GEOMEAN(AD54:AI54)</f>
        <v>1.027577295009051</v>
      </c>
      <c r="AN54" s="56">
        <f>EXP(STDEV(AP54:AU54))</f>
        <v>1.047138011115221</v>
      </c>
      <c r="AO54" s="6"/>
      <c r="AP54" s="55">
        <v>-0.0179462998444382</v>
      </c>
      <c r="AQ54" s="55">
        <v>0.04856130333551286</v>
      </c>
      <c r="AR54" s="55">
        <v>0.08145029818578645</v>
      </c>
      <c r="AS54" s="55">
        <v>-0.003249738296548021</v>
      </c>
      <c r="AT54" t="s" s="54">
        <v>151</v>
      </c>
      <c r="AU54" t="s" s="54">
        <v>151</v>
      </c>
      <c r="AV54" s="2"/>
    </row>
    <row r="55" ht="15" customHeight="1">
      <c r="A55" t="s" s="4">
        <v>159</v>
      </c>
      <c r="B55" s="49">
        <f>'Raw Plate Reader Measurements'!$Q$27</f>
        <v>1.371</v>
      </c>
      <c r="C55" s="49">
        <f>'Raw Plate Reader Measurements'!$Q$28</f>
        <v>1.418</v>
      </c>
      <c r="D55" s="49">
        <f>'Raw Plate Reader Measurements'!$Q$29</f>
        <v>1.402</v>
      </c>
      <c r="E55" s="49">
        <f>'Raw Plate Reader Measurements'!$Q$30</f>
        <v>1.399</v>
      </c>
      <c r="F55" s="5"/>
      <c r="G55" s="5"/>
      <c r="H55" s="50"/>
      <c r="I55" s="49">
        <f>'Raw Plate Reader Measurements'!$F$27</f>
        <v>2275</v>
      </c>
      <c r="J55" s="49">
        <f>'Raw Plate Reader Measurements'!$F$28</f>
        <v>2251</v>
      </c>
      <c r="K55" s="49">
        <f>'Raw Plate Reader Measurements'!$F$29</f>
        <v>2299</v>
      </c>
      <c r="L55" s="49">
        <f>'Raw Plate Reader Measurements'!$F$30</f>
        <v>2387</v>
      </c>
      <c r="M55" s="5"/>
      <c r="N55" s="5"/>
      <c r="O55" s="50"/>
      <c r="P55" s="8">
        <f>IF(ISBLANK(B55),"---",B55-$B$9)</f>
        <v>1.31675</v>
      </c>
      <c r="Q55" s="8">
        <f>IF(ISBLANK(C55),"---",C55-$B$9)</f>
        <v>1.36375</v>
      </c>
      <c r="R55" s="8">
        <f>IF(ISBLANK(D55),"---",D55-$B$9)</f>
        <v>1.34775</v>
      </c>
      <c r="S55" s="8">
        <f>IF(ISBLANK(E55),"---",E55-$B$9)</f>
        <v>1.34475</v>
      </c>
      <c r="T55" t="s" s="54">
        <f>IF(ISBLANK(F55),"---",F55-$B$9)</f>
        <v>151</v>
      </c>
      <c r="U55" t="s" s="54">
        <f>IF(ISBLANK(G55),"---",G55-$B$9)</f>
        <v>151</v>
      </c>
      <c r="V55" s="50"/>
      <c r="W55" s="8">
        <f>IF(ISBLANK(I55),"---",I55-$I$9)</f>
        <v>243.25</v>
      </c>
      <c r="X55" s="8">
        <f>IF(ISBLANK(J55),"---",J55-$I$9)</f>
        <v>219.25</v>
      </c>
      <c r="Y55" s="8">
        <f>IF(ISBLANK(K55),"---",K55-$I$9)</f>
        <v>267.25</v>
      </c>
      <c r="Z55" s="8">
        <f>IF(ISBLANK(L55),"---",L55-$I$9)</f>
        <v>355.25</v>
      </c>
      <c r="AA55" t="s" s="54">
        <f>IF(ISBLANK(M55),"---",M55-$I$9)</f>
        <v>151</v>
      </c>
      <c r="AB55" t="s" s="54">
        <f>IF(ISBLANK(N55),"---",N55-$I$9)</f>
        <v>151</v>
      </c>
      <c r="AC55" s="50"/>
      <c r="AD55" s="55">
        <v>0.03445913284671761</v>
      </c>
      <c r="AE55" s="55">
        <v>0.02998883957053294</v>
      </c>
      <c r="AF55" s="55">
        <v>0.03698819987944094</v>
      </c>
      <c r="AG55" s="55">
        <v>0.04927735130201692</v>
      </c>
      <c r="AH55" t="s" s="54">
        <v>151</v>
      </c>
      <c r="AI55" t="s" s="54">
        <v>151</v>
      </c>
      <c r="AJ55" s="50"/>
      <c r="AK55" s="55">
        <f>AVERAGE(AD55:AI55)</f>
        <v>0.03767838089967711</v>
      </c>
      <c r="AL55" s="55">
        <f>STDEV(AD55:AI55)</f>
        <v>0.008256413024918851</v>
      </c>
      <c r="AM55" s="55">
        <f>GEOMEAN(AD55:AI55)</f>
        <v>0.03704619763640895</v>
      </c>
      <c r="AN55" s="56">
        <f>EXP(STDEV(AP55:AU55))</f>
        <v>1.232700639298276</v>
      </c>
      <c r="AO55" s="6"/>
      <c r="AP55" s="55">
        <v>-3.367981212252438</v>
      </c>
      <c r="AQ55" s="55">
        <v>-3.506929980850042</v>
      </c>
      <c r="AR55" s="55">
        <v>-3.297156339381678</v>
      </c>
      <c r="AS55" s="55">
        <v>-3.010290709131196</v>
      </c>
      <c r="AT55" t="s" s="54">
        <v>151</v>
      </c>
      <c r="AU55" t="s" s="54">
        <v>151</v>
      </c>
      <c r="AV55" s="2"/>
    </row>
    <row r="56" ht="15" customHeight="1">
      <c r="A56" t="s" s="4">
        <v>160</v>
      </c>
      <c r="B56" s="49">
        <f>'Raw Plate Reader Measurements'!$Q$31</f>
        <v>1.344</v>
      </c>
      <c r="C56" s="49">
        <f>'Raw Plate Reader Measurements'!$Q$32</f>
        <v>1.337</v>
      </c>
      <c r="D56" s="49">
        <f>'Raw Plate Reader Measurements'!$Q$33</f>
        <v>1.345</v>
      </c>
      <c r="E56" s="49">
        <f>'Raw Plate Reader Measurements'!$Q$34</f>
        <v>1.3</v>
      </c>
      <c r="F56" s="5"/>
      <c r="G56" s="5"/>
      <c r="H56" s="50"/>
      <c r="I56" s="49">
        <f>'Raw Plate Reader Measurements'!$F$31</f>
        <v>2272</v>
      </c>
      <c r="J56" s="49">
        <f>'Raw Plate Reader Measurements'!$F$32</f>
        <v>2252</v>
      </c>
      <c r="K56" s="49">
        <f>'Raw Plate Reader Measurements'!$F$33</f>
        <v>2256</v>
      </c>
      <c r="L56" s="49">
        <f>'Raw Plate Reader Measurements'!$F$34</f>
        <v>2589</v>
      </c>
      <c r="M56" s="5"/>
      <c r="N56" s="5"/>
      <c r="O56" s="50"/>
      <c r="P56" s="8">
        <f>IF(ISBLANK(B56),"---",B56-$B$9)</f>
        <v>1.28975</v>
      </c>
      <c r="Q56" s="8">
        <f>IF(ISBLANK(C56),"---",C56-$B$9)</f>
        <v>1.28275</v>
      </c>
      <c r="R56" s="8">
        <f>IF(ISBLANK(D56),"---",D56-$B$9)</f>
        <v>1.29075</v>
      </c>
      <c r="S56" s="8">
        <f>IF(ISBLANK(E56),"---",E56-$B$9)</f>
        <v>1.24575</v>
      </c>
      <c r="T56" t="s" s="54">
        <f>IF(ISBLANK(F56),"---",F56-$B$9)</f>
        <v>151</v>
      </c>
      <c r="U56" t="s" s="54">
        <f>IF(ISBLANK(G56),"---",G56-$B$9)</f>
        <v>151</v>
      </c>
      <c r="V56" s="50"/>
      <c r="W56" s="8">
        <f>IF(ISBLANK(I56),"---",I56-$I$9)</f>
        <v>240.25</v>
      </c>
      <c r="X56" s="8">
        <f>IF(ISBLANK(J56),"---",J56-$I$9)</f>
        <v>220.25</v>
      </c>
      <c r="Y56" s="8">
        <f>IF(ISBLANK(K56),"---",K56-$I$9)</f>
        <v>224.25</v>
      </c>
      <c r="Z56" s="8">
        <f>IF(ISBLANK(L56),"---",L56-$I$9)</f>
        <v>557.25</v>
      </c>
      <c r="AA56" t="s" s="54">
        <f>IF(ISBLANK(M56),"---",M56-$I$9)</f>
        <v>151</v>
      </c>
      <c r="AB56" t="s" s="54">
        <f>IF(ISBLANK(N56),"---",N56-$I$9)</f>
        <v>151</v>
      </c>
      <c r="AC56" s="50"/>
      <c r="AD56" s="55">
        <v>0.03474662940450884</v>
      </c>
      <c r="AE56" s="55">
        <v>0.03202791861089926</v>
      </c>
      <c r="AF56" s="55">
        <v>0.03240747095362996</v>
      </c>
      <c r="AG56" s="55">
        <v>0.08343994396497151</v>
      </c>
      <c r="AH56" t="s" s="54">
        <v>151</v>
      </c>
      <c r="AI56" t="s" s="54">
        <v>151</v>
      </c>
      <c r="AJ56" s="50"/>
      <c r="AK56" s="55">
        <f>AVERAGE(AD56:AI56)</f>
        <v>0.04565549073350239</v>
      </c>
      <c r="AL56" s="55">
        <f>STDEV(AD56:AI56)</f>
        <v>0.02521830625782872</v>
      </c>
      <c r="AM56" s="55">
        <f>GEOMEAN(AD56:AI56)</f>
        <v>0.04165001246022822</v>
      </c>
      <c r="AN56" s="56">
        <f>EXP(STDEV(AP56:AU56))</f>
        <v>1.591393761510149</v>
      </c>
      <c r="AO56" s="6"/>
      <c r="AP56" s="55">
        <v>-3.359672707229411</v>
      </c>
      <c r="AQ56" s="55">
        <v>-3.441147299960839</v>
      </c>
      <c r="AR56" s="55">
        <v>-3.429366297775907</v>
      </c>
      <c r="AS56" s="55">
        <v>-2.48362813985059</v>
      </c>
      <c r="AT56" t="s" s="54">
        <v>151</v>
      </c>
      <c r="AU56" t="s" s="54">
        <v>151</v>
      </c>
      <c r="AV56" s="2"/>
    </row>
    <row r="57" ht="15" customHeight="1">
      <c r="A57" t="s" s="4">
        <v>161</v>
      </c>
      <c r="B57" s="49">
        <f>'Raw Plate Reader Measurements'!$R$27</f>
        <v>0.61</v>
      </c>
      <c r="C57" s="49">
        <f>'Raw Plate Reader Measurements'!$R$28</f>
        <v>0.632</v>
      </c>
      <c r="D57" s="49">
        <f>'Raw Plate Reader Measurements'!$R$29</f>
        <v>0.706</v>
      </c>
      <c r="E57" s="49">
        <f>'Raw Plate Reader Measurements'!$R$30</f>
        <v>0.586</v>
      </c>
      <c r="F57" s="5"/>
      <c r="G57" s="5"/>
      <c r="H57" s="50"/>
      <c r="I57" s="49">
        <f>'Raw Plate Reader Measurements'!$G$27</f>
        <v>4075</v>
      </c>
      <c r="J57" s="49">
        <f>'Raw Plate Reader Measurements'!$G$28</f>
        <v>5058</v>
      </c>
      <c r="K57" s="49">
        <f>'Raw Plate Reader Measurements'!$G$29</f>
        <v>4873</v>
      </c>
      <c r="L57" s="49">
        <f>'Raw Plate Reader Measurements'!$G$30</f>
        <v>4841</v>
      </c>
      <c r="M57" s="5"/>
      <c r="N57" s="5"/>
      <c r="O57" s="50"/>
      <c r="P57" s="8">
        <f>IF(ISBLANK(B57),"---",B57-$B$9)</f>
        <v>0.55575</v>
      </c>
      <c r="Q57" s="8">
        <f>IF(ISBLANK(C57),"---",C57-$B$9)</f>
        <v>0.57775</v>
      </c>
      <c r="R57" s="8">
        <f>IF(ISBLANK(D57),"---",D57-$B$9)</f>
        <v>0.6517499999999999</v>
      </c>
      <c r="S57" s="8">
        <f>IF(ISBLANK(E57),"---",E57-$B$9)</f>
        <v>0.5317499999999999</v>
      </c>
      <c r="T57" t="s" s="54">
        <f>IF(ISBLANK(F57),"---",F57-$B$9)</f>
        <v>151</v>
      </c>
      <c r="U57" t="s" s="54">
        <f>IF(ISBLANK(G57),"---",G57-$B$9)</f>
        <v>151</v>
      </c>
      <c r="V57" s="50"/>
      <c r="W57" s="8">
        <f>IF(ISBLANK(I57),"---",I57-$I$9)</f>
        <v>2043.25</v>
      </c>
      <c r="X57" s="8">
        <f>IF(ISBLANK(J57),"---",J57-$I$9)</f>
        <v>3026.25</v>
      </c>
      <c r="Y57" s="8">
        <f>IF(ISBLANK(K57),"---",K57-$I$9)</f>
        <v>2841.25</v>
      </c>
      <c r="Z57" s="8">
        <f>IF(ISBLANK(L57),"---",L57-$I$9)</f>
        <v>2809.25</v>
      </c>
      <c r="AA57" t="s" s="54">
        <f>IF(ISBLANK(M57),"---",M57-$I$9)</f>
        <v>151</v>
      </c>
      <c r="AB57" t="s" s="54">
        <f>IF(ISBLANK(N57),"---",N57-$I$9)</f>
        <v>151</v>
      </c>
      <c r="AC57" s="50"/>
      <c r="AD57" s="55">
        <v>0.6857990176266282</v>
      </c>
      <c r="AE57" s="55">
        <v>0.9770564830598484</v>
      </c>
      <c r="AF57" s="55">
        <v>0.8131735264008217</v>
      </c>
      <c r="AG57" s="55">
        <v>0.9854570786076178</v>
      </c>
      <c r="AH57" t="s" s="54">
        <v>151</v>
      </c>
      <c r="AI57" t="s" s="54">
        <v>151</v>
      </c>
      <c r="AJ57" s="50"/>
      <c r="AK57" s="55">
        <f>AVERAGE(AD57:AI57)</f>
        <v>0.8653715264237289</v>
      </c>
      <c r="AL57" s="55">
        <f>STDEV(AD57:AI57)</f>
        <v>0.1436024448540688</v>
      </c>
      <c r="AM57" s="55">
        <f>GEOMEAN(AD57:AI57)</f>
        <v>0.8560209006190599</v>
      </c>
      <c r="AN57" s="56">
        <f>EXP(STDEV(AP57:AU57))</f>
        <v>1.188089387727757</v>
      </c>
      <c r="AO57" s="6"/>
      <c r="AP57" s="55">
        <v>-0.3771706714031208</v>
      </c>
      <c r="AQ57" s="55">
        <v>-0.0232108158572758</v>
      </c>
      <c r="AR57" s="55">
        <v>-0.206810752601912</v>
      </c>
      <c r="AS57" s="55">
        <v>-0.01464970624738867</v>
      </c>
      <c r="AT57" t="s" s="54">
        <v>151</v>
      </c>
      <c r="AU57" t="s" s="54">
        <v>151</v>
      </c>
      <c r="AV57" s="2"/>
    </row>
    <row r="58" ht="15" customHeight="1">
      <c r="A58" t="s" s="4">
        <v>162</v>
      </c>
      <c r="B58" s="49">
        <f>'Raw Plate Reader Measurements'!$R$31</f>
        <v>0.716</v>
      </c>
      <c r="C58" s="49">
        <f>'Raw Plate Reader Measurements'!$R$32</f>
        <v>1.081</v>
      </c>
      <c r="D58" s="49">
        <f>'Raw Plate Reader Measurements'!$R$33</f>
        <v>0.859</v>
      </c>
      <c r="E58" s="49">
        <f>'Raw Plate Reader Measurements'!$R$34</f>
        <v>1.06</v>
      </c>
      <c r="F58" s="5"/>
      <c r="G58" s="5"/>
      <c r="H58" s="50"/>
      <c r="I58" s="49">
        <f>'Raw Plate Reader Measurements'!$G$31</f>
        <v>5021</v>
      </c>
      <c r="J58" s="49">
        <f>'Raw Plate Reader Measurements'!$G$32</f>
        <v>5162</v>
      </c>
      <c r="K58" s="49">
        <f>'Raw Plate Reader Measurements'!$G$33</f>
        <v>5602</v>
      </c>
      <c r="L58" s="49">
        <f>'Raw Plate Reader Measurements'!$G$34</f>
        <v>5782</v>
      </c>
      <c r="M58" s="5"/>
      <c r="N58" s="5"/>
      <c r="O58" s="50"/>
      <c r="P58" s="8">
        <f>IF(ISBLANK(B58),"---",B58-$B$9)</f>
        <v>0.6617499999999999</v>
      </c>
      <c r="Q58" s="8">
        <f>IF(ISBLANK(C58),"---",C58-$B$9)</f>
        <v>1.02675</v>
      </c>
      <c r="R58" s="8">
        <f>IF(ISBLANK(D58),"---",D58-$B$9)</f>
        <v>0.80475</v>
      </c>
      <c r="S58" s="8">
        <f>IF(ISBLANK(E58),"---",E58-$B$9)</f>
        <v>1.00575</v>
      </c>
      <c r="T58" t="s" s="54">
        <f>IF(ISBLANK(F58),"---",F58-$B$9)</f>
        <v>151</v>
      </c>
      <c r="U58" t="s" s="54">
        <f>IF(ISBLANK(G58),"---",G58-$B$9)</f>
        <v>151</v>
      </c>
      <c r="V58" s="50"/>
      <c r="W58" s="8">
        <f>IF(ISBLANK(I58),"---",I58-$I$9)</f>
        <v>2989.25</v>
      </c>
      <c r="X58" s="8">
        <f>IF(ISBLANK(J58),"---",J58-$I$9)</f>
        <v>3130.25</v>
      </c>
      <c r="Y58" s="8">
        <f>IF(ISBLANK(K58),"---",K58-$I$9)</f>
        <v>3570.25</v>
      </c>
      <c r="Z58" s="8">
        <f>IF(ISBLANK(L58),"---",L58-$I$9)</f>
        <v>3750.25</v>
      </c>
      <c r="AA58" t="s" s="54">
        <f>IF(ISBLANK(M58),"---",M58-$I$9)</f>
        <v>151</v>
      </c>
      <c r="AB58" t="s" s="54">
        <f>IF(ISBLANK(N58),"---",N58-$I$9)</f>
        <v>151</v>
      </c>
      <c r="AC58" s="50"/>
      <c r="AD58" s="55">
        <v>0.8426032121444792</v>
      </c>
      <c r="AE58" s="55">
        <v>0.5686815456584032</v>
      </c>
      <c r="AF58" s="55">
        <v>0.8275466118473057</v>
      </c>
      <c r="AG58" s="55">
        <v>0.6955446283580685</v>
      </c>
      <c r="AH58" t="s" s="54">
        <v>151</v>
      </c>
      <c r="AI58" t="s" s="54">
        <v>151</v>
      </c>
      <c r="AJ58" s="50"/>
      <c r="AK58" s="55">
        <f>AVERAGE(AD58:AI58)</f>
        <v>0.7335939995020642</v>
      </c>
      <c r="AL58" s="55">
        <f>STDEV(AD58:AI58)</f>
        <v>0.1282627172182231</v>
      </c>
      <c r="AM58" s="55">
        <f>GEOMEAN(AD58:AI58)</f>
        <v>0.7246902658561101</v>
      </c>
      <c r="AN58" s="56">
        <f>EXP(STDEV(AP58:AU58))</f>
        <v>1.20117321268384</v>
      </c>
      <c r="AO58" s="6"/>
      <c r="AP58" s="55">
        <v>-0.1712591172625751</v>
      </c>
      <c r="AQ58" s="55">
        <v>-0.5644346752426649</v>
      </c>
      <c r="AR58" s="55">
        <v>-0.1892898448009289</v>
      </c>
      <c r="AS58" s="55">
        <v>-0.363060102375952</v>
      </c>
      <c r="AT58" t="s" s="54">
        <v>151</v>
      </c>
      <c r="AU58" t="s" s="54">
        <v>151</v>
      </c>
      <c r="AV58" s="2"/>
    </row>
    <row r="59" ht="15" customHeight="1">
      <c r="A59" t="s" s="4">
        <v>163</v>
      </c>
      <c r="B59" s="49">
        <f>'Raw Plate Reader Measurements'!$S$27</f>
        <v>1.182</v>
      </c>
      <c r="C59" s="49">
        <f>'Raw Plate Reader Measurements'!$S$28</f>
        <v>1.257</v>
      </c>
      <c r="D59" s="49">
        <f>'Raw Plate Reader Measurements'!$S$29</f>
        <v>1.299</v>
      </c>
      <c r="E59" s="49">
        <f>'Raw Plate Reader Measurements'!$S$30</f>
        <v>1.277</v>
      </c>
      <c r="F59" s="5"/>
      <c r="G59" s="5"/>
      <c r="H59" s="50"/>
      <c r="I59" s="49">
        <f>'Raw Plate Reader Measurements'!$H$27</f>
        <v>2764</v>
      </c>
      <c r="J59" s="49">
        <f>'Raw Plate Reader Measurements'!$H$28</f>
        <v>2810</v>
      </c>
      <c r="K59" s="49">
        <f>'Raw Plate Reader Measurements'!$H$29</f>
        <v>2855</v>
      </c>
      <c r="L59" s="49">
        <f>'Raw Plate Reader Measurements'!$H$30</f>
        <v>2825</v>
      </c>
      <c r="M59" s="5"/>
      <c r="N59" s="5"/>
      <c r="O59" s="50"/>
      <c r="P59" s="8">
        <f>IF(ISBLANK(B59),"---",B59-$B$9)</f>
        <v>1.12775</v>
      </c>
      <c r="Q59" s="8">
        <f>IF(ISBLANK(C59),"---",C59-$B$9)</f>
        <v>1.20275</v>
      </c>
      <c r="R59" s="8">
        <f>IF(ISBLANK(D59),"---",D59-$B$9)</f>
        <v>1.24475</v>
      </c>
      <c r="S59" s="8">
        <f>IF(ISBLANK(E59),"---",E59-$B$9)</f>
        <v>1.22275</v>
      </c>
      <c r="T59" t="s" s="54">
        <f>IF(ISBLANK(F59),"---",F59-$B$9)</f>
        <v>151</v>
      </c>
      <c r="U59" t="s" s="54">
        <f>IF(ISBLANK(G59),"---",G59-$B$9)</f>
        <v>151</v>
      </c>
      <c r="V59" s="50"/>
      <c r="W59" s="8">
        <f>IF(ISBLANK(I59),"---",I59-$I$9)</f>
        <v>732.25</v>
      </c>
      <c r="X59" s="8">
        <f>IF(ISBLANK(J59),"---",J59-$I$9)</f>
        <v>778.25</v>
      </c>
      <c r="Y59" s="8">
        <f>IF(ISBLANK(K59),"---",K59-$I$9)</f>
        <v>823.25</v>
      </c>
      <c r="Z59" s="8">
        <f>IF(ISBLANK(L59),"---",L59-$I$9)</f>
        <v>793.25</v>
      </c>
      <c r="AA59" t="s" s="54">
        <f>IF(ISBLANK(M59),"---",M59-$I$9)</f>
        <v>151</v>
      </c>
      <c r="AB59" t="s" s="54">
        <f>IF(ISBLANK(N59),"---",N59-$I$9)</f>
        <v>151</v>
      </c>
      <c r="AC59" s="50"/>
      <c r="AD59" s="55">
        <v>0.1211159575369435</v>
      </c>
      <c r="AE59" s="55">
        <v>0.1206975865872848</v>
      </c>
      <c r="AF59" s="55">
        <v>0.1233685405017946</v>
      </c>
      <c r="AG59" s="55">
        <v>0.1210116636884952</v>
      </c>
      <c r="AH59" t="s" s="54">
        <v>151</v>
      </c>
      <c r="AI59" t="s" s="54">
        <v>151</v>
      </c>
      <c r="AJ59" s="50"/>
      <c r="AK59" s="55">
        <f>AVERAGE(AD59:AI59)</f>
        <v>0.1215484370786295</v>
      </c>
      <c r="AL59" s="55">
        <f>STDEV(AD59:AI59)</f>
        <v>0.001226361455141751</v>
      </c>
      <c r="AM59" s="55">
        <f>GEOMEAN(AD59:AI59)</f>
        <v>0.1215438259637621</v>
      </c>
      <c r="AN59" s="56">
        <f>EXP(STDEV(AP59:AU59))</f>
        <v>1.010093041277511</v>
      </c>
      <c r="AO59" s="6"/>
      <c r="AP59" s="55">
        <v>-2.111006865535717</v>
      </c>
      <c r="AQ59" s="55">
        <v>-2.114467146212899</v>
      </c>
      <c r="AR59" s="55">
        <v>-2.092579139220872</v>
      </c>
      <c r="AS59" s="55">
        <v>-2.111868343911215</v>
      </c>
      <c r="AT59" t="s" s="54">
        <v>151</v>
      </c>
      <c r="AU59" t="s" s="54">
        <v>151</v>
      </c>
      <c r="AV59" s="2"/>
    </row>
    <row r="60" ht="15" customHeight="1">
      <c r="A60" t="s" s="4">
        <v>164</v>
      </c>
      <c r="B60" s="49">
        <f>'Raw Plate Reader Measurements'!$S$31</f>
        <v>1.279</v>
      </c>
      <c r="C60" s="49">
        <f>'Raw Plate Reader Measurements'!$S$32</f>
        <v>1.025</v>
      </c>
      <c r="D60" s="49">
        <f>'Raw Plate Reader Measurements'!$S$33</f>
        <v>0.734</v>
      </c>
      <c r="E60" s="49">
        <f>'Raw Plate Reader Measurements'!$S$34</f>
        <v>0.679</v>
      </c>
      <c r="F60" s="5"/>
      <c r="G60" s="5"/>
      <c r="H60" s="50"/>
      <c r="I60" s="49">
        <f>'Raw Plate Reader Measurements'!$H$31</f>
        <v>3001</v>
      </c>
      <c r="J60" s="49">
        <f>'Raw Plate Reader Measurements'!$H$32</f>
        <v>2845</v>
      </c>
      <c r="K60" s="49">
        <f>'Raw Plate Reader Measurements'!$H$33</f>
        <v>2717</v>
      </c>
      <c r="L60" s="49">
        <f>'Raw Plate Reader Measurements'!$H$34</f>
        <v>2626</v>
      </c>
      <c r="M60" s="5"/>
      <c r="N60" s="5"/>
      <c r="O60" s="50"/>
      <c r="P60" s="8">
        <f>IF(ISBLANK(B60),"---",B60-$B$9)</f>
        <v>1.22475</v>
      </c>
      <c r="Q60" s="8">
        <f>IF(ISBLANK(C60),"---",C60-$B$9)</f>
        <v>0.9707499999999999</v>
      </c>
      <c r="R60" s="8">
        <f>IF(ISBLANK(D60),"---",D60-$B$9)</f>
        <v>0.67975</v>
      </c>
      <c r="S60" s="8">
        <f>IF(ISBLANK(E60),"---",E60-$B$9)</f>
        <v>0.62475</v>
      </c>
      <c r="T60" t="s" s="54">
        <f>IF(ISBLANK(F60),"---",F60-$B$9)</f>
        <v>151</v>
      </c>
      <c r="U60" t="s" s="54">
        <f>IF(ISBLANK(G60),"---",G60-$B$9)</f>
        <v>151</v>
      </c>
      <c r="V60" s="50"/>
      <c r="W60" s="8">
        <f>IF(ISBLANK(I60),"---",I60-$I$9)</f>
        <v>969.25</v>
      </c>
      <c r="X60" s="8">
        <f>IF(ISBLANK(J60),"---",J60-$I$9)</f>
        <v>813.25</v>
      </c>
      <c r="Y60" s="8">
        <f>IF(ISBLANK(K60),"---",K60-$I$9)</f>
        <v>685.25</v>
      </c>
      <c r="Z60" s="8">
        <f>IF(ISBLANK(L60),"---",L60-$I$9)</f>
        <v>594.25</v>
      </c>
      <c r="AA60" t="s" s="54">
        <f>IF(ISBLANK(M60),"---",M60-$I$9)</f>
        <v>151</v>
      </c>
      <c r="AB60" t="s" s="54">
        <f>IF(ISBLANK(N60),"---",N60-$I$9)</f>
        <v>151</v>
      </c>
      <c r="AC60" s="50"/>
      <c r="AD60" s="55">
        <v>0.147619314412614</v>
      </c>
      <c r="AE60" s="55">
        <v>0.1562685186211092</v>
      </c>
      <c r="AF60" s="55">
        <v>0.1880419085294631</v>
      </c>
      <c r="AG60" s="55">
        <v>0.1774261987124156</v>
      </c>
      <c r="AH60" t="s" s="54">
        <v>151</v>
      </c>
      <c r="AI60" t="s" s="54">
        <v>151</v>
      </c>
      <c r="AJ60" s="50"/>
      <c r="AK60" s="55">
        <f>AVERAGE(AD60:AI60)</f>
        <v>0.1673389850689005</v>
      </c>
      <c r="AL60" s="55">
        <f>STDEV(AD60:AI60)</f>
        <v>0.01863494528270213</v>
      </c>
      <c r="AM60" s="55">
        <f>GEOMEAN(AD60:AI60)</f>
        <v>0.1665604054746278</v>
      </c>
      <c r="AN60" s="56">
        <f>EXP(STDEV(AP60:AU60))</f>
        <v>1.11804431743096</v>
      </c>
      <c r="AO60" s="6"/>
      <c r="AP60" s="55">
        <v>-1.9131185189227</v>
      </c>
      <c r="AQ60" s="55">
        <v>-1.85617947821337</v>
      </c>
      <c r="AR60" s="55">
        <v>-1.671090423284739</v>
      </c>
      <c r="AS60" s="55">
        <v>-1.729200538429812</v>
      </c>
      <c r="AT60" t="s" s="54">
        <v>151</v>
      </c>
      <c r="AU60" t="s" s="54">
        <v>151</v>
      </c>
      <c r="AV60" s="2"/>
    </row>
    <row r="61" ht="15" customHeight="1">
      <c r="A61" t="s" s="4">
        <v>165</v>
      </c>
      <c r="B61" s="49">
        <f>'Raw Plate Reader Measurements'!$T$27</f>
        <v>0.875</v>
      </c>
      <c r="C61" s="49">
        <f>'Raw Plate Reader Measurements'!$T$28</f>
        <v>0.636</v>
      </c>
      <c r="D61" s="49">
        <f>'Raw Plate Reader Measurements'!$T$29</f>
        <v>0.731</v>
      </c>
      <c r="E61" s="49">
        <f>'Raw Plate Reader Measurements'!$T$30</f>
        <v>0.6929999999999999</v>
      </c>
      <c r="F61" s="5"/>
      <c r="G61" s="5"/>
      <c r="H61" s="50"/>
      <c r="I61" s="49">
        <f>'Raw Plate Reader Measurements'!$I$27</f>
        <v>2246</v>
      </c>
      <c r="J61" s="49">
        <f>'Raw Plate Reader Measurements'!$I$28</f>
        <v>2047</v>
      </c>
      <c r="K61" s="49">
        <f>'Raw Plate Reader Measurements'!$I$29</f>
        <v>2197</v>
      </c>
      <c r="L61" s="49">
        <f>'Raw Plate Reader Measurements'!$I$30</f>
        <v>2066</v>
      </c>
      <c r="M61" s="5"/>
      <c r="N61" s="5"/>
      <c r="O61" s="50"/>
      <c r="P61" s="8">
        <f>IF(ISBLANK(B61),"---",B61-$B$9)</f>
        <v>0.82075</v>
      </c>
      <c r="Q61" s="8">
        <f>IF(ISBLANK(C61),"---",C61-$B$9)</f>
        <v>0.58175</v>
      </c>
      <c r="R61" s="8">
        <f>IF(ISBLANK(D61),"---",D61-$B$9)</f>
        <v>0.67675</v>
      </c>
      <c r="S61" s="8">
        <f>IF(ISBLANK(E61),"---",E61-$B$9)</f>
        <v>0.6387499999999999</v>
      </c>
      <c r="T61" t="s" s="54">
        <f>IF(ISBLANK(F61),"---",F61-$B$9)</f>
        <v>151</v>
      </c>
      <c r="U61" t="s" s="54">
        <f>IF(ISBLANK(G61),"---",G61-$B$9)</f>
        <v>151</v>
      </c>
      <c r="V61" s="50"/>
      <c r="W61" s="8">
        <f>IF(ISBLANK(I61),"---",I61-$I$9)</f>
        <v>214.25</v>
      </c>
      <c r="X61" s="8">
        <f>IF(ISBLANK(J61),"---",J61-$I$9)</f>
        <v>15.25</v>
      </c>
      <c r="Y61" s="8">
        <f>IF(ISBLANK(K61),"---",K61-$I$9)</f>
        <v>165.25</v>
      </c>
      <c r="Z61" s="8">
        <f>IF(ISBLANK(L61),"---",L61-$I$9)</f>
        <v>34.25</v>
      </c>
      <c r="AA61" t="s" s="54">
        <f>IF(ISBLANK(M61),"---",M61-$I$9)</f>
        <v>151</v>
      </c>
      <c r="AB61" t="s" s="54">
        <f>IF(ISBLANK(N61),"---",N61-$I$9)</f>
        <v>151</v>
      </c>
      <c r="AC61" s="50"/>
      <c r="AD61" s="55">
        <v>0.04869280145626651</v>
      </c>
      <c r="AE61" s="55">
        <v>0.004889768226394279</v>
      </c>
      <c r="AF61" s="55">
        <v>0.0455478651469698</v>
      </c>
      <c r="AG61" s="55">
        <v>0.01000194553146367</v>
      </c>
      <c r="AH61" t="s" s="54">
        <v>151</v>
      </c>
      <c r="AI61" t="s" s="54">
        <v>151</v>
      </c>
      <c r="AJ61" s="50"/>
      <c r="AK61" s="55">
        <f>AVERAGE(AD61:AI61)</f>
        <v>0.02728309509027356</v>
      </c>
      <c r="AL61" s="55">
        <f>STDEV(AD61:AI61)</f>
        <v>0.02303675736736488</v>
      </c>
      <c r="AM61" s="55">
        <f>GEOMEAN(AD61:AI61)</f>
        <v>0.01814790038724604</v>
      </c>
      <c r="AN61" s="56">
        <f>EXP(STDEV(AP61:AU61))</f>
        <v>3.125328864207248</v>
      </c>
      <c r="AO61" s="6"/>
      <c r="AP61" s="55">
        <v>-3.022224073858867</v>
      </c>
      <c r="AQ61" s="55">
        <v>-5.320610374084034</v>
      </c>
      <c r="AR61" s="55">
        <v>-3.088991524717669</v>
      </c>
      <c r="AS61" s="55">
        <v>-4.604975651764734</v>
      </c>
      <c r="AT61" t="s" s="54">
        <v>151</v>
      </c>
      <c r="AU61" t="s" s="54">
        <v>151</v>
      </c>
      <c r="AV61" s="2"/>
    </row>
    <row r="62" ht="15" customHeight="1">
      <c r="A62" t="s" s="4">
        <v>166</v>
      </c>
      <c r="B62" s="49">
        <f>'Raw Plate Reader Measurements'!$T$31</f>
        <v>1.383</v>
      </c>
      <c r="C62" s="49">
        <f>'Raw Plate Reader Measurements'!$T$32</f>
        <v>1.383</v>
      </c>
      <c r="D62" s="49">
        <f>'Raw Plate Reader Measurements'!$T$33</f>
        <v>1.359</v>
      </c>
      <c r="E62" s="49">
        <f>'Raw Plate Reader Measurements'!$T$34</f>
        <v>1.32</v>
      </c>
      <c r="F62" s="5"/>
      <c r="G62" s="5"/>
      <c r="H62" s="50"/>
      <c r="I62" s="49">
        <f>'Raw Plate Reader Measurements'!$I$31</f>
        <v>2285</v>
      </c>
      <c r="J62" s="49">
        <f>'Raw Plate Reader Measurements'!$I$32</f>
        <v>2325</v>
      </c>
      <c r="K62" s="49">
        <f>'Raw Plate Reader Measurements'!$I$33</f>
        <v>2319</v>
      </c>
      <c r="L62" s="49">
        <f>'Raw Plate Reader Measurements'!$I$34</f>
        <v>2366</v>
      </c>
      <c r="M62" s="5"/>
      <c r="N62" s="5"/>
      <c r="O62" s="50"/>
      <c r="P62" s="8">
        <f>IF(ISBLANK(B62),"---",B62-$B$9)</f>
        <v>1.32875</v>
      </c>
      <c r="Q62" s="8">
        <f>IF(ISBLANK(C62),"---",C62-$B$9)</f>
        <v>1.32875</v>
      </c>
      <c r="R62" s="8">
        <f>IF(ISBLANK(D62),"---",D62-$B$9)</f>
        <v>1.30475</v>
      </c>
      <c r="S62" s="8">
        <f>IF(ISBLANK(E62),"---",E62-$B$9)</f>
        <v>1.26575</v>
      </c>
      <c r="T62" t="s" s="54">
        <f>IF(ISBLANK(F62),"---",F62-$B$9)</f>
        <v>151</v>
      </c>
      <c r="U62" t="s" s="54">
        <f>IF(ISBLANK(G62),"---",G62-$B$9)</f>
        <v>151</v>
      </c>
      <c r="V62" s="50"/>
      <c r="W62" s="8">
        <f>IF(ISBLANK(I62),"---",I62-$I$9)</f>
        <v>253.25</v>
      </c>
      <c r="X62" s="8">
        <f>IF(ISBLANK(J62),"---",J62-$I$9)</f>
        <v>293.25</v>
      </c>
      <c r="Y62" s="8">
        <f>IF(ISBLANK(K62),"---",K62-$I$9)</f>
        <v>287.25</v>
      </c>
      <c r="Z62" s="8">
        <f>IF(ISBLANK(L62),"---",L62-$I$9)</f>
        <v>334.25</v>
      </c>
      <c r="AA62" t="s" s="54">
        <f>IF(ISBLANK(M62),"---",M62-$I$9)</f>
        <v>151</v>
      </c>
      <c r="AB62" t="s" s="54">
        <f>IF(ISBLANK(N62),"---",N62-$I$9)</f>
        <v>151</v>
      </c>
      <c r="AC62" s="50"/>
      <c r="AD62" s="55">
        <v>0.03555175128058893</v>
      </c>
      <c r="AE62" s="55">
        <v>0.0411670328254006</v>
      </c>
      <c r="AF62" s="55">
        <v>0.04106648711542501</v>
      </c>
      <c r="AG62" s="55">
        <v>0.04925817329902136</v>
      </c>
      <c r="AH62" t="s" s="54">
        <v>151</v>
      </c>
      <c r="AI62" t="s" s="54">
        <v>151</v>
      </c>
      <c r="AJ62" s="50"/>
      <c r="AK62" s="55">
        <f>AVERAGE(AD62:AI62)</f>
        <v>0.04176086113010898</v>
      </c>
      <c r="AL62" s="55">
        <f>STDEV(AD62:AI62)</f>
        <v>0.005644983679021866</v>
      </c>
      <c r="AM62" s="55">
        <f>GEOMEAN(AD62:AI62)</f>
        <v>0.04148051171444065</v>
      </c>
      <c r="AN62" s="56">
        <f>EXP(STDEV(AP62:AU62))</f>
        <v>1.142839260871648</v>
      </c>
      <c r="AO62" s="6"/>
      <c r="AP62" s="55">
        <v>-3.336765861482419</v>
      </c>
      <c r="AQ62" s="55">
        <v>-3.190117517077627</v>
      </c>
      <c r="AR62" s="55">
        <v>-3.192562888749711</v>
      </c>
      <c r="AS62" s="55">
        <v>-3.01067996982302</v>
      </c>
      <c r="AT62" t="s" s="54">
        <v>151</v>
      </c>
      <c r="AU62" t="s" s="54">
        <v>151</v>
      </c>
      <c r="AV62" s="2"/>
    </row>
    <row r="63" ht="15" customHeight="1">
      <c r="A63" s="2"/>
      <c r="B63" s="11"/>
      <c r="C63" s="11"/>
      <c r="D63" s="11"/>
      <c r="E63" s="11"/>
      <c r="F63" s="11"/>
      <c r="G63" s="11"/>
      <c r="H63" s="2"/>
      <c r="I63" s="11"/>
      <c r="J63" s="11"/>
      <c r="K63" s="11"/>
      <c r="L63" s="11"/>
      <c r="M63" s="11"/>
      <c r="N63" s="11"/>
      <c r="O63" s="2"/>
      <c r="P63" s="11"/>
      <c r="Q63" s="11"/>
      <c r="R63" s="11"/>
      <c r="S63" s="11"/>
      <c r="T63" s="11"/>
      <c r="U63" s="11"/>
      <c r="V63" s="2"/>
      <c r="W63" s="11"/>
      <c r="X63" s="11"/>
      <c r="Y63" s="11"/>
      <c r="Z63" s="11"/>
      <c r="AA63" s="11"/>
      <c r="AB63" s="11"/>
      <c r="AC63" s="2"/>
      <c r="AD63" s="11"/>
      <c r="AE63" s="11"/>
      <c r="AF63" s="11"/>
      <c r="AG63" s="11"/>
      <c r="AH63" s="11"/>
      <c r="AI63" s="11"/>
      <c r="AJ63" s="2"/>
      <c r="AK63" s="11"/>
      <c r="AL63" s="11"/>
      <c r="AM63" s="11"/>
      <c r="AN63" s="11"/>
      <c r="AO63" s="2"/>
      <c r="AP63" s="11"/>
      <c r="AQ63" s="11"/>
      <c r="AR63" s="11"/>
      <c r="AS63" s="11"/>
      <c r="AT63" s="11"/>
      <c r="AU63" s="11"/>
      <c r="AV63" s="2"/>
    </row>
    <row r="64" ht="15" customHeight="1">
      <c r="A64" t="s" s="41">
        <v>56</v>
      </c>
      <c r="B64" s="52"/>
      <c r="C64" s="52"/>
      <c r="D64" s="52"/>
      <c r="E64" s="52"/>
      <c r="F64" s="52"/>
      <c r="G64" s="52"/>
      <c r="H64" s="2"/>
      <c r="I64" s="52"/>
      <c r="J64" s="52"/>
      <c r="K64" s="52"/>
      <c r="L64" s="52"/>
      <c r="M64" s="52"/>
      <c r="N64" s="52"/>
      <c r="O64" s="2"/>
      <c r="P64" s="52"/>
      <c r="Q64" s="52"/>
      <c r="R64" s="52"/>
      <c r="S64" s="52"/>
      <c r="T64" s="52"/>
      <c r="U64" s="52"/>
      <c r="V64" s="2"/>
      <c r="W64" s="52"/>
      <c r="X64" s="52"/>
      <c r="Y64" s="52"/>
      <c r="Z64" s="52"/>
      <c r="AA64" s="52"/>
      <c r="AB64" s="52"/>
      <c r="AC64" s="2"/>
      <c r="AD64" s="52"/>
      <c r="AE64" s="52"/>
      <c r="AF64" s="52"/>
      <c r="AG64" s="52"/>
      <c r="AH64" s="52"/>
      <c r="AI64" s="52"/>
      <c r="AJ64" s="2"/>
      <c r="AK64" s="52"/>
      <c r="AL64" s="52"/>
      <c r="AM64" s="52"/>
      <c r="AN64" s="52"/>
      <c r="AO64" s="2"/>
      <c r="AP64" s="52"/>
      <c r="AQ64" s="52"/>
      <c r="AR64" s="52"/>
      <c r="AS64" s="52"/>
      <c r="AT64" s="52"/>
      <c r="AU64" s="52"/>
      <c r="AV64" s="2"/>
    </row>
    <row r="65" ht="15" customHeight="1">
      <c r="A65" t="s" s="4">
        <v>150</v>
      </c>
      <c r="B65" s="49">
        <f>'Raw Plate Reader Measurements'!$M$37</f>
        <v>0.71</v>
      </c>
      <c r="C65" s="49">
        <f>'Raw Plate Reader Measurements'!$M$38</f>
        <v>0.673</v>
      </c>
      <c r="D65" s="49">
        <f>'Raw Plate Reader Measurements'!$M$39</f>
        <v>0.751</v>
      </c>
      <c r="E65" s="49">
        <f>'Raw Plate Reader Measurements'!$M$40</f>
        <v>0.834</v>
      </c>
      <c r="F65" s="5"/>
      <c r="G65" s="5"/>
      <c r="H65" s="50"/>
      <c r="I65" s="49">
        <f>'Raw Plate Reader Measurements'!$B$37</f>
        <v>2397</v>
      </c>
      <c r="J65" s="49">
        <f>'Raw Plate Reader Measurements'!$B$38</f>
        <v>2507</v>
      </c>
      <c r="K65" s="49">
        <f>'Raw Plate Reader Measurements'!$B$39</f>
        <v>2313</v>
      </c>
      <c r="L65" s="49">
        <f>'Raw Plate Reader Measurements'!$B$40</f>
        <v>2362</v>
      </c>
      <c r="M65" s="5"/>
      <c r="N65" s="5"/>
      <c r="O65" s="50"/>
      <c r="P65" s="8">
        <f>IF(ISBLANK(B65),"---",B65-$B$9)</f>
        <v>0.6557499999999999</v>
      </c>
      <c r="Q65" s="8">
        <f>IF(ISBLANK(C65),"---",C65-$B$9)</f>
        <v>0.61875</v>
      </c>
      <c r="R65" s="8">
        <f>IF(ISBLANK(D65),"---",D65-$B$9)</f>
        <v>0.69675</v>
      </c>
      <c r="S65" s="8">
        <f>IF(ISBLANK(E65),"---",E65-$B$9)</f>
        <v>0.7797499999999999</v>
      </c>
      <c r="T65" t="s" s="54">
        <f>IF(ISBLANK(F65),"---",F65-$B$9)</f>
        <v>151</v>
      </c>
      <c r="U65" t="s" s="54">
        <f>IF(ISBLANK(G65),"---",G65-$B$9)</f>
        <v>151</v>
      </c>
      <c r="V65" s="50"/>
      <c r="W65" s="8">
        <f>IF(ISBLANK(I65),"---",I65-$I$9)</f>
        <v>365.25</v>
      </c>
      <c r="X65" s="8">
        <f>IF(ISBLANK(J65),"---",J65-$I$9)</f>
        <v>475.25</v>
      </c>
      <c r="Y65" s="8">
        <f>IF(ISBLANK(K65),"---",K65-$I$9)</f>
        <v>281.25</v>
      </c>
      <c r="Z65" s="8">
        <f>IF(ISBLANK(L65),"---",L65-$I$9)</f>
        <v>330.25</v>
      </c>
      <c r="AA65" t="s" s="54">
        <f>IF(ISBLANK(M65),"---",M65-$I$9)</f>
        <v>151</v>
      </c>
      <c r="AB65" t="s" s="54">
        <f>IF(ISBLANK(N65),"---",N65-$I$9)</f>
        <v>151</v>
      </c>
      <c r="AC65" s="50"/>
      <c r="AD65" s="55">
        <v>0.1038978947793433</v>
      </c>
      <c r="AE65" s="55">
        <v>0.1432721361153823</v>
      </c>
      <c r="AF65" s="55">
        <v>0.07529573485604665</v>
      </c>
      <c r="AG65" s="55">
        <v>0.07900276026671296</v>
      </c>
      <c r="AH65" t="s" s="54">
        <v>151</v>
      </c>
      <c r="AI65" t="s" s="54">
        <v>151</v>
      </c>
      <c r="AJ65" s="50"/>
      <c r="AK65" s="55">
        <f>AVERAGE(AD65:AI65)</f>
        <v>0.1003671315043713</v>
      </c>
      <c r="AL65" s="55">
        <f>STDEV(AD65:AI65)</f>
        <v>0.03129599014918085</v>
      </c>
      <c r="AM65" s="55">
        <f>GEOMEAN(AD65:AI65)</f>
        <v>0.09700525939856121</v>
      </c>
      <c r="AN65" s="56">
        <f>EXP(STDEV(AP65:AU65))</f>
        <v>1.344675827847756</v>
      </c>
      <c r="AO65" s="6"/>
      <c r="AP65" s="55">
        <v>-2.264346643071228</v>
      </c>
      <c r="AQ65" s="55">
        <v>-1.943009407469416</v>
      </c>
      <c r="AR65" s="55">
        <v>-2.586331787798481</v>
      </c>
      <c r="AS65" s="55">
        <v>-2.538272487040532</v>
      </c>
      <c r="AT65" t="s" s="54">
        <v>151</v>
      </c>
      <c r="AU65" t="s" s="54">
        <v>151</v>
      </c>
      <c r="AV65" s="2"/>
    </row>
    <row r="66" ht="15" customHeight="1">
      <c r="A66" t="s" s="4">
        <v>152</v>
      </c>
      <c r="B66" s="49">
        <f>'Raw Plate Reader Measurements'!$M$41</f>
        <v>0.904</v>
      </c>
      <c r="C66" s="49">
        <f>'Raw Plate Reader Measurements'!$M$42</f>
        <v>0.908</v>
      </c>
      <c r="D66" s="49">
        <f>'Raw Plate Reader Measurements'!$M$43</f>
        <v>0.9429999999999999</v>
      </c>
      <c r="E66" s="49">
        <f>'Raw Plate Reader Measurements'!$M$44</f>
        <v>0.916</v>
      </c>
      <c r="F66" s="5"/>
      <c r="G66" s="5"/>
      <c r="H66" s="50"/>
      <c r="I66" s="49">
        <f>'Raw Plate Reader Measurements'!$B$41</f>
        <v>2332</v>
      </c>
      <c r="J66" s="49">
        <f>'Raw Plate Reader Measurements'!$B$42</f>
        <v>2468</v>
      </c>
      <c r="K66" s="49">
        <f>'Raw Plate Reader Measurements'!$B$43</f>
        <v>2308</v>
      </c>
      <c r="L66" s="49">
        <f>'Raw Plate Reader Measurements'!$B$44</f>
        <v>2451</v>
      </c>
      <c r="M66" s="5"/>
      <c r="N66" s="5"/>
      <c r="O66" s="50"/>
      <c r="P66" s="8">
        <f>IF(ISBLANK(B66),"---",B66-$B$9)</f>
        <v>0.84975</v>
      </c>
      <c r="Q66" s="8">
        <f>IF(ISBLANK(C66),"---",C66-$B$9)</f>
        <v>0.85375</v>
      </c>
      <c r="R66" s="8">
        <f>IF(ISBLANK(D66),"---",D66-$B$9)</f>
        <v>0.8887499999999999</v>
      </c>
      <c r="S66" s="8">
        <f>IF(ISBLANK(E66),"---",E66-$B$9)</f>
        <v>0.86175</v>
      </c>
      <c r="T66" t="s" s="54">
        <f>IF(ISBLANK(F66),"---",F66-$B$9)</f>
        <v>151</v>
      </c>
      <c r="U66" t="s" s="54">
        <f>IF(ISBLANK(G66),"---",G66-$B$9)</f>
        <v>151</v>
      </c>
      <c r="V66" s="50"/>
      <c r="W66" s="8">
        <f>IF(ISBLANK(I66),"---",I66-$I$9)</f>
        <v>300.25</v>
      </c>
      <c r="X66" s="8">
        <f>IF(ISBLANK(J66),"---",J66-$I$9)</f>
        <v>436.25</v>
      </c>
      <c r="Y66" s="8">
        <f>IF(ISBLANK(K66),"---",K66-$I$9)</f>
        <v>276.25</v>
      </c>
      <c r="Z66" s="8">
        <f>IF(ISBLANK(L66),"---",L66-$I$9)</f>
        <v>419.25</v>
      </c>
      <c r="AA66" t="s" s="54">
        <f>IF(ISBLANK(M66),"---",M66-$I$9)</f>
        <v>151</v>
      </c>
      <c r="AB66" t="s" s="54">
        <f>IF(ISBLANK(N66),"---",N66-$I$9)</f>
        <v>151</v>
      </c>
      <c r="AC66" s="50"/>
      <c r="AD66" s="55">
        <v>0.06590929485550814</v>
      </c>
      <c r="AE66" s="55">
        <v>0.09531462547881815</v>
      </c>
      <c r="AF66" s="55">
        <v>0.05797990446342272</v>
      </c>
      <c r="AG66" s="55">
        <v>0.09074999330160356</v>
      </c>
      <c r="AH66" t="s" s="54">
        <v>151</v>
      </c>
      <c r="AI66" t="s" s="54">
        <v>151</v>
      </c>
      <c r="AJ66" s="50"/>
      <c r="AK66" s="55">
        <f>AVERAGE(AD66:AI66)</f>
        <v>0.07748845452483814</v>
      </c>
      <c r="AL66" s="55">
        <f>STDEV(AD66:AI66)</f>
        <v>0.01833304162575288</v>
      </c>
      <c r="AM66" s="55">
        <f>GEOMEAN(AD66:AI66)</f>
        <v>0.07582415462887043</v>
      </c>
      <c r="AN66" s="56">
        <f>EXP(STDEV(AP66:AU66))</f>
        <v>1.274289927494358</v>
      </c>
      <c r="AO66" s="6"/>
      <c r="AP66" s="55">
        <v>-2.719475802571186</v>
      </c>
      <c r="AQ66" s="55">
        <v>-2.350572012323417</v>
      </c>
      <c r="AR66" s="55">
        <v>-2.847658803240542</v>
      </c>
      <c r="AS66" s="55">
        <v>-2.39964687964871</v>
      </c>
      <c r="AT66" t="s" s="54">
        <v>151</v>
      </c>
      <c r="AU66" t="s" s="54">
        <v>151</v>
      </c>
      <c r="AV66" s="2"/>
    </row>
    <row r="67" ht="15" customHeight="1">
      <c r="A67" t="s" s="4">
        <v>153</v>
      </c>
      <c r="B67" s="49">
        <f>'Raw Plate Reader Measurements'!$N$37</f>
        <v>0.876</v>
      </c>
      <c r="C67" s="49">
        <f>'Raw Plate Reader Measurements'!$N$38</f>
        <v>0.9389999999999999</v>
      </c>
      <c r="D67" s="49">
        <f>'Raw Plate Reader Measurements'!$N$39</f>
        <v>1.019</v>
      </c>
      <c r="E67" s="49">
        <f>'Raw Plate Reader Measurements'!$N$40</f>
        <v>0.839</v>
      </c>
      <c r="F67" s="5"/>
      <c r="G67" s="5"/>
      <c r="H67" s="50"/>
      <c r="I67" s="49">
        <f>'Raw Plate Reader Measurements'!$C$37</f>
        <v>7620</v>
      </c>
      <c r="J67" s="49">
        <f>'Raw Plate Reader Measurements'!$C$38</f>
        <v>8290</v>
      </c>
      <c r="K67" s="49">
        <f>'Raw Plate Reader Measurements'!$C$39</f>
        <v>7839</v>
      </c>
      <c r="L67" s="49">
        <f>'Raw Plate Reader Measurements'!$C$40</f>
        <v>7353</v>
      </c>
      <c r="M67" s="5"/>
      <c r="N67" s="5"/>
      <c r="O67" s="50"/>
      <c r="P67" s="8">
        <f>IF(ISBLANK(B67),"---",B67-$B$9)</f>
        <v>0.82175</v>
      </c>
      <c r="Q67" s="8">
        <f>IF(ISBLANK(C67),"---",C67-$B$9)</f>
        <v>0.8847499999999999</v>
      </c>
      <c r="R67" s="8">
        <f>IF(ISBLANK(D67),"---",D67-$B$9)</f>
        <v>0.9647499999999999</v>
      </c>
      <c r="S67" s="8">
        <f>IF(ISBLANK(E67),"---",E67-$B$9)</f>
        <v>0.7847499999999999</v>
      </c>
      <c r="T67" t="s" s="54">
        <f>IF(ISBLANK(F67),"---",F67-$B$9)</f>
        <v>151</v>
      </c>
      <c r="U67" t="s" s="54">
        <f>IF(ISBLANK(G67),"---",G67-$B$9)</f>
        <v>151</v>
      </c>
      <c r="V67" s="50"/>
      <c r="W67" s="8">
        <f>IF(ISBLANK(I67),"---",I67-$I$9)</f>
        <v>5588.25</v>
      </c>
      <c r="X67" s="8">
        <f>IF(ISBLANK(J67),"---",J67-$I$9)</f>
        <v>6258.25</v>
      </c>
      <c r="Y67" s="8">
        <f>IF(ISBLANK(K67),"---",K67-$I$9)</f>
        <v>5807.25</v>
      </c>
      <c r="Z67" s="8">
        <f>IF(ISBLANK(L67),"---",L67-$I$9)</f>
        <v>5321.25</v>
      </c>
      <c r="AA67" t="s" s="54">
        <f>IF(ISBLANK(M67),"---",M67-$I$9)</f>
        <v>151</v>
      </c>
      <c r="AB67" t="s" s="54">
        <f>IF(ISBLANK(N67),"---",N67-$I$9)</f>
        <v>151</v>
      </c>
      <c r="AC67" s="57"/>
      <c r="AD67" s="55">
        <v>1.268501357987522</v>
      </c>
      <c r="AE67" s="55">
        <v>1.31943244485272</v>
      </c>
      <c r="AF67" s="55">
        <v>1.122821080831414</v>
      </c>
      <c r="AG67" s="55">
        <v>1.264844571770861</v>
      </c>
      <c r="AH67" t="s" s="54">
        <v>151</v>
      </c>
      <c r="AI67" t="s" s="54">
        <v>151</v>
      </c>
      <c r="AJ67" s="57"/>
      <c r="AK67" s="55">
        <f>AVERAGE(AD67:AI67)</f>
        <v>1.243899863860629</v>
      </c>
      <c r="AL67" s="55">
        <f>STDEV(AD67:AI67)</f>
        <v>0.08447713062102083</v>
      </c>
      <c r="AM67" s="55">
        <f>GEOMEAN(AD67:AI67)</f>
        <v>1.241670758924897</v>
      </c>
      <c r="AN67" s="56">
        <f>EXP(STDEV(AP67:AU67))</f>
        <v>1.072282780930958</v>
      </c>
      <c r="AO67" s="6"/>
      <c r="AP67" s="55">
        <v>0.237836170602564</v>
      </c>
      <c r="AQ67" s="55">
        <v>0.2772016781157186</v>
      </c>
      <c r="AR67" s="55">
        <v>0.1158443405621609</v>
      </c>
      <c r="AS67" s="55">
        <v>0.2349492464652452</v>
      </c>
      <c r="AT67" t="s" s="54">
        <v>151</v>
      </c>
      <c r="AU67" t="s" s="54">
        <v>151</v>
      </c>
      <c r="AV67" s="2"/>
    </row>
    <row r="68" ht="15" customHeight="1">
      <c r="A68" t="s" s="4">
        <v>154</v>
      </c>
      <c r="B68" s="49">
        <f>'Raw Plate Reader Measurements'!$N$41</f>
        <v>1.055</v>
      </c>
      <c r="C68" s="49">
        <f>'Raw Plate Reader Measurements'!$N$42</f>
        <v>0.9360000000000001</v>
      </c>
      <c r="D68" s="49">
        <f>'Raw Plate Reader Measurements'!$N$43</f>
        <v>1.029</v>
      </c>
      <c r="E68" s="49">
        <f>'Raw Plate Reader Measurements'!$N$44</f>
        <v>0.879</v>
      </c>
      <c r="F68" s="5"/>
      <c r="G68" s="5"/>
      <c r="H68" s="50"/>
      <c r="I68" s="49">
        <f>'Raw Plate Reader Measurements'!$C$41</f>
        <v>5982</v>
      </c>
      <c r="J68" s="49">
        <f>'Raw Plate Reader Measurements'!$C$42</f>
        <v>5963</v>
      </c>
      <c r="K68" s="49">
        <f>'Raw Plate Reader Measurements'!$C$43</f>
        <v>6115</v>
      </c>
      <c r="L68" s="49">
        <f>'Raw Plate Reader Measurements'!$C$44</f>
        <v>6037</v>
      </c>
      <c r="M68" s="5"/>
      <c r="N68" s="5"/>
      <c r="O68" s="50"/>
      <c r="P68" s="8">
        <f>IF(ISBLANK(B68),"---",B68-$B$9)</f>
        <v>1.00075</v>
      </c>
      <c r="Q68" s="8">
        <f>IF(ISBLANK(C68),"---",C68-$B$9)</f>
        <v>0.88175</v>
      </c>
      <c r="R68" s="8">
        <f>IF(ISBLANK(D68),"---",D68-$B$9)</f>
        <v>0.9747499999999999</v>
      </c>
      <c r="S68" s="8">
        <f>IF(ISBLANK(E68),"---",E68-$B$9)</f>
        <v>0.82475</v>
      </c>
      <c r="T68" t="s" s="54">
        <f>IF(ISBLANK(F68),"---",F68-$B$9)</f>
        <v>151</v>
      </c>
      <c r="U68" t="s" s="54">
        <f>IF(ISBLANK(G68),"---",G68-$B$9)</f>
        <v>151</v>
      </c>
      <c r="V68" s="50"/>
      <c r="W68" s="8">
        <f>IF(ISBLANK(I68),"---",I68-$I$9)</f>
        <v>3950.25</v>
      </c>
      <c r="X68" s="8">
        <f>IF(ISBLANK(J68),"---",J68-$I$9)</f>
        <v>3931.25</v>
      </c>
      <c r="Y68" s="8">
        <f>IF(ISBLANK(K68),"---",K68-$I$9)</f>
        <v>4083.25</v>
      </c>
      <c r="Z68" s="8">
        <f>IF(ISBLANK(L68),"---",L68-$I$9)</f>
        <v>4005.25</v>
      </c>
      <c r="AA68" t="s" s="54">
        <f>IF(ISBLANK(M68),"---",M68-$I$9)</f>
        <v>151</v>
      </c>
      <c r="AB68" t="s" s="54">
        <f>IF(ISBLANK(N68),"---",N68-$I$9)</f>
        <v>151</v>
      </c>
      <c r="AC68" s="57"/>
      <c r="AD68" s="55">
        <v>0.7362983129997204</v>
      </c>
      <c r="AE68" s="55">
        <v>0.8316488989985287</v>
      </c>
      <c r="AF68" s="55">
        <v>0.7813894609203313</v>
      </c>
      <c r="AG68" s="55">
        <v>0.905862178350275</v>
      </c>
      <c r="AH68" t="s" s="54">
        <v>151</v>
      </c>
      <c r="AI68" t="s" s="54">
        <v>151</v>
      </c>
      <c r="AJ68" s="57"/>
      <c r="AK68" s="55">
        <f>AVERAGE(AD68:AI68)</f>
        <v>0.8137997128172139</v>
      </c>
      <c r="AL68" s="55">
        <f>STDEV(AD68:AI68)</f>
        <v>0.07268879420527778</v>
      </c>
      <c r="AM68" s="55">
        <f>GEOMEAN(AD68:AI68)</f>
        <v>0.8113922864623889</v>
      </c>
      <c r="AN68" s="56">
        <f>EXP(STDEV(AP68:AU68))</f>
        <v>1.092724069920997</v>
      </c>
      <c r="AO68" s="6"/>
      <c r="AP68" s="55">
        <v>-0.3061199257961285</v>
      </c>
      <c r="AQ68" s="55">
        <v>-0.1843449236224645</v>
      </c>
      <c r="AR68" s="55">
        <v>-0.2466815838845119</v>
      </c>
      <c r="AS68" s="55">
        <v>-0.09886810553692105</v>
      </c>
      <c r="AT68" t="s" s="54">
        <v>151</v>
      </c>
      <c r="AU68" t="s" s="54">
        <v>151</v>
      </c>
      <c r="AV68" s="2"/>
    </row>
    <row r="69" ht="15" customHeight="1">
      <c r="A69" t="s" s="4">
        <v>155</v>
      </c>
      <c r="B69" s="49">
        <f>'Raw Plate Reader Measurements'!$O$37</f>
        <v>0.166</v>
      </c>
      <c r="C69" s="49">
        <f>'Raw Plate Reader Measurements'!$O$38</f>
        <v>0.161</v>
      </c>
      <c r="D69" s="49">
        <f>'Raw Plate Reader Measurements'!$O$39</f>
        <v>0.173</v>
      </c>
      <c r="E69" s="49">
        <f>'Raw Plate Reader Measurements'!$O$40</f>
        <v>0.162</v>
      </c>
      <c r="F69" s="5"/>
      <c r="G69" s="5"/>
      <c r="H69" s="50"/>
      <c r="I69" s="49">
        <f>'Raw Plate Reader Measurements'!$D$37</f>
        <v>2752</v>
      </c>
      <c r="J69" s="49">
        <f>'Raw Plate Reader Measurements'!$D$38</f>
        <v>3021</v>
      </c>
      <c r="K69" s="49">
        <f>'Raw Plate Reader Measurements'!$D$39</f>
        <v>2796</v>
      </c>
      <c r="L69" s="49">
        <f>'Raw Plate Reader Measurements'!$D$40</f>
        <v>2866</v>
      </c>
      <c r="M69" s="5"/>
      <c r="N69" s="5"/>
      <c r="O69" s="50"/>
      <c r="P69" s="8">
        <f>IF(ISBLANK(B69),"---",B69-$B$9)</f>
        <v>0.11175</v>
      </c>
      <c r="Q69" s="8">
        <f>IF(ISBLANK(C69),"---",C69-$B$9)</f>
        <v>0.10675</v>
      </c>
      <c r="R69" s="8">
        <f>IF(ISBLANK(D69),"---",D69-$B$9)</f>
        <v>0.11875</v>
      </c>
      <c r="S69" s="8">
        <f>IF(ISBLANK(E69),"---",E69-$B$9)</f>
        <v>0.10775</v>
      </c>
      <c r="T69" t="s" s="54">
        <f>IF(ISBLANK(F69),"---",F69-$B$9)</f>
        <v>151</v>
      </c>
      <c r="U69" t="s" s="54">
        <f>IF(ISBLANK(G69),"---",G69-$B$9)</f>
        <v>151</v>
      </c>
      <c r="V69" s="50"/>
      <c r="W69" s="8">
        <f>IF(ISBLANK(I69),"---",I69-$I$9)</f>
        <v>720.25</v>
      </c>
      <c r="X69" s="8">
        <f>IF(ISBLANK(J69),"---",J69-$I$9)</f>
        <v>989.25</v>
      </c>
      <c r="Y69" s="8">
        <f>IF(ISBLANK(K69),"---",K69-$I$9)</f>
        <v>764.25</v>
      </c>
      <c r="Z69" s="8">
        <f>IF(ISBLANK(L69),"---",L69-$I$9)</f>
        <v>834.25</v>
      </c>
      <c r="AA69" t="s" s="54">
        <f>IF(ISBLANK(M69),"---",M69-$I$9)</f>
        <v>151</v>
      </c>
      <c r="AB69" t="s" s="54">
        <f>IF(ISBLANK(N69),"---",N69-$I$9)</f>
        <v>151</v>
      </c>
      <c r="AC69" s="50"/>
      <c r="AD69" s="55">
        <v>1.202238295360067</v>
      </c>
      <c r="AE69" s="55">
        <v>1.728593985978297</v>
      </c>
      <c r="AF69" s="55">
        <v>1.200484761216192</v>
      </c>
      <c r="AG69" s="55">
        <v>1.44422134349506</v>
      </c>
      <c r="AH69" t="s" s="54">
        <v>151</v>
      </c>
      <c r="AI69" t="s" s="54">
        <v>151</v>
      </c>
      <c r="AJ69" s="50"/>
      <c r="AK69" s="55">
        <f>AVERAGE(AD69:AI69)</f>
        <v>1.393884596512404</v>
      </c>
      <c r="AL69" s="55">
        <f>STDEV(AD69:AI69)</f>
        <v>0.2507960423208475</v>
      </c>
      <c r="AM69" s="55">
        <f>GEOMEAN(AD69:AI69)</f>
        <v>1.377743882867829</v>
      </c>
      <c r="AN69" s="56">
        <f>EXP(STDEV(AP69:AU69))</f>
        <v>1.190503400116119</v>
      </c>
      <c r="AO69" s="6"/>
      <c r="AP69" s="55">
        <v>0.1841850655159057</v>
      </c>
      <c r="AQ69" s="55">
        <v>0.5473083532017456</v>
      </c>
      <c r="AR69" s="55">
        <v>0.1827254429011395</v>
      </c>
      <c r="AS69" s="55">
        <v>0.3675703136925721</v>
      </c>
      <c r="AT69" t="s" s="54">
        <v>151</v>
      </c>
      <c r="AU69" t="s" s="54">
        <v>151</v>
      </c>
      <c r="AV69" s="2"/>
    </row>
    <row r="70" ht="15" customHeight="1">
      <c r="A70" t="s" s="4">
        <v>156</v>
      </c>
      <c r="B70" s="49">
        <f>'Raw Plate Reader Measurements'!$O$41</f>
        <v>0.159</v>
      </c>
      <c r="C70" s="49">
        <f>'Raw Plate Reader Measurements'!$O$42</f>
        <v>0.152</v>
      </c>
      <c r="D70" s="49">
        <f>'Raw Plate Reader Measurements'!$O$43</f>
        <v>0.152</v>
      </c>
      <c r="E70" s="49">
        <f>'Raw Plate Reader Measurements'!$O$44</f>
        <v>0.135</v>
      </c>
      <c r="F70" s="5"/>
      <c r="G70" s="5"/>
      <c r="H70" s="50"/>
      <c r="I70" s="49">
        <f>'Raw Plate Reader Measurements'!$D$41</f>
        <v>3107</v>
      </c>
      <c r="J70" s="49">
        <f>'Raw Plate Reader Measurements'!$D$42</f>
        <v>2974</v>
      </c>
      <c r="K70" s="49">
        <f>'Raw Plate Reader Measurements'!$D$43</f>
        <v>2922</v>
      </c>
      <c r="L70" s="49">
        <f>'Raw Plate Reader Measurements'!$D$44</f>
        <v>3040</v>
      </c>
      <c r="M70" s="5"/>
      <c r="N70" s="5"/>
      <c r="O70" s="50"/>
      <c r="P70" s="8">
        <f>IF(ISBLANK(B70),"---",B70-$B$9)</f>
        <v>0.10475</v>
      </c>
      <c r="Q70" s="8">
        <f>IF(ISBLANK(C70),"---",C70-$B$9)</f>
        <v>0.09775</v>
      </c>
      <c r="R70" s="8">
        <f>IF(ISBLANK(D70),"---",D70-$B$9)</f>
        <v>0.09775</v>
      </c>
      <c r="S70" s="8">
        <f>IF(ISBLANK(E70),"---",E70-$B$9)</f>
        <v>0.08075000000000002</v>
      </c>
      <c r="T70" t="s" s="54">
        <f>IF(ISBLANK(F70),"---",F70-$B$9)</f>
        <v>151</v>
      </c>
      <c r="U70" t="s" s="54">
        <f>IF(ISBLANK(G70),"---",G70-$B$9)</f>
        <v>151</v>
      </c>
      <c r="V70" s="50"/>
      <c r="W70" s="8">
        <f>IF(ISBLANK(I70),"---",I70-$I$9)</f>
        <v>1075.25</v>
      </c>
      <c r="X70" s="8">
        <f>IF(ISBLANK(J70),"---",J70-$I$9)</f>
        <v>942.25</v>
      </c>
      <c r="Y70" s="8">
        <f>IF(ISBLANK(K70),"---",K70-$I$9)</f>
        <v>890.25</v>
      </c>
      <c r="Z70" s="8">
        <f>IF(ISBLANK(L70),"---",L70-$I$9)</f>
        <v>1008.25</v>
      </c>
      <c r="AA70" t="s" s="54">
        <f>IF(ISBLANK(M70),"---",M70-$I$9)</f>
        <v>151</v>
      </c>
      <c r="AB70" t="s" s="54">
        <f>IF(ISBLANK(N70),"---",N70-$I$9)</f>
        <v>151</v>
      </c>
      <c r="AC70" s="50"/>
      <c r="AD70" s="55">
        <v>1.914741904643633</v>
      </c>
      <c r="AE70" s="55">
        <v>1.7980600942588</v>
      </c>
      <c r="AF70" s="55">
        <v>1.698830457855025</v>
      </c>
      <c r="AG70" s="55">
        <v>2.329059170844591</v>
      </c>
      <c r="AH70" t="s" s="54">
        <v>151</v>
      </c>
      <c r="AI70" t="s" s="54">
        <v>151</v>
      </c>
      <c r="AJ70" s="50"/>
      <c r="AK70" s="55">
        <f>AVERAGE(AD70:AI70)</f>
        <v>1.935172906900512</v>
      </c>
      <c r="AL70" s="55">
        <f>STDEV(AD70:AI70)</f>
        <v>0.2770207521639161</v>
      </c>
      <c r="AM70" s="55">
        <f>GEOMEAN(AD70:AI70)</f>
        <v>1.921149894812227</v>
      </c>
      <c r="AN70" s="56">
        <f>EXP(STDEV(AP70:AU70))</f>
        <v>1.147226077935343</v>
      </c>
      <c r="AO70" s="6"/>
      <c r="AP70" s="55">
        <v>0.6495828379065446</v>
      </c>
      <c r="AQ70" s="55">
        <v>0.5867083583267156</v>
      </c>
      <c r="AR70" s="55">
        <v>0.5299400483373581</v>
      </c>
      <c r="AS70" s="55">
        <v>0.8454643966956575</v>
      </c>
      <c r="AT70" t="s" s="54">
        <v>151</v>
      </c>
      <c r="AU70" t="s" s="54">
        <v>151</v>
      </c>
      <c r="AV70" s="2"/>
    </row>
    <row r="71" ht="15" customHeight="1">
      <c r="A71" t="s" s="4">
        <v>157</v>
      </c>
      <c r="B71" s="49">
        <f>'Raw Plate Reader Measurements'!$P$37</f>
        <v>0.972</v>
      </c>
      <c r="C71" s="49">
        <f>'Raw Plate Reader Measurements'!$P$38</f>
        <v>1.022</v>
      </c>
      <c r="D71" s="49">
        <f>'Raw Plate Reader Measurements'!$P$39</f>
        <v>0.9389999999999999</v>
      </c>
      <c r="E71" s="49">
        <f>'Raw Plate Reader Measurements'!$P$40</f>
        <v>0.959</v>
      </c>
      <c r="F71" s="5"/>
      <c r="G71" s="5"/>
      <c r="H71" s="50"/>
      <c r="I71" s="49">
        <f>'Raw Plate Reader Measurements'!$E$37</f>
        <v>6452</v>
      </c>
      <c r="J71" s="49">
        <f>'Raw Plate Reader Measurements'!$E$38</f>
        <v>6468</v>
      </c>
      <c r="K71" s="49">
        <f>'Raw Plate Reader Measurements'!$E$39</f>
        <v>6878</v>
      </c>
      <c r="L71" s="49">
        <f>'Raw Plate Reader Measurements'!$E$40</f>
        <v>6551</v>
      </c>
      <c r="M71" s="5"/>
      <c r="N71" s="5"/>
      <c r="O71" s="50"/>
      <c r="P71" s="8">
        <f>IF(ISBLANK(B71),"---",B71-$B$9)</f>
        <v>0.91775</v>
      </c>
      <c r="Q71" s="8">
        <f>IF(ISBLANK(C71),"---",C71-$B$9)</f>
        <v>0.96775</v>
      </c>
      <c r="R71" s="8">
        <f>IF(ISBLANK(D71),"---",D71-$B$9)</f>
        <v>0.8847499999999999</v>
      </c>
      <c r="S71" s="8">
        <f>IF(ISBLANK(E71),"---",E71-$B$9)</f>
        <v>0.9047499999999999</v>
      </c>
      <c r="T71" t="s" s="54">
        <f>IF(ISBLANK(F71),"---",F71-$B$9)</f>
        <v>151</v>
      </c>
      <c r="U71" t="s" s="54">
        <f>IF(ISBLANK(G71),"---",G71-$B$9)</f>
        <v>151</v>
      </c>
      <c r="V71" s="50"/>
      <c r="W71" s="8">
        <f>IF(ISBLANK(I71),"---",I71-$I$9)</f>
        <v>4420.25</v>
      </c>
      <c r="X71" s="8">
        <f>IF(ISBLANK(J71),"---",J71-$I$9)</f>
        <v>4436.25</v>
      </c>
      <c r="Y71" s="8">
        <f>IF(ISBLANK(K71),"---",K71-$I$9)</f>
        <v>4846.25</v>
      </c>
      <c r="Z71" s="8">
        <f>IF(ISBLANK(L71),"---",L71-$I$9)</f>
        <v>4519.25</v>
      </c>
      <c r="AA71" t="s" s="54">
        <f>IF(ISBLANK(M71),"---",M71-$I$9)</f>
        <v>151</v>
      </c>
      <c r="AB71" t="s" s="54">
        <f>IF(ISBLANK(N71),"---",N71-$I$9)</f>
        <v>151</v>
      </c>
      <c r="AC71" s="50"/>
      <c r="AD71" s="55">
        <v>0.8984155539398804</v>
      </c>
      <c r="AE71" s="55">
        <v>0.855081784313503</v>
      </c>
      <c r="AF71" s="55">
        <v>1.021739221965804</v>
      </c>
      <c r="AG71" s="55">
        <v>0.9317354024605469</v>
      </c>
      <c r="AH71" t="s" s="54">
        <v>151</v>
      </c>
      <c r="AI71" t="s" s="54">
        <v>151</v>
      </c>
      <c r="AJ71" s="50"/>
      <c r="AK71" s="55">
        <f>AVERAGE(AD71:AI71)</f>
        <v>0.9267429906699335</v>
      </c>
      <c r="AL71" s="55">
        <f>STDEV(AD71:AI71)</f>
        <v>0.07067998373905596</v>
      </c>
      <c r="AM71" s="55">
        <f>GEOMEAN(AD71:AI71)</f>
        <v>0.9247607634851922</v>
      </c>
      <c r="AN71" s="56">
        <f>EXP(STDEV(AP71:AU71))</f>
        <v>1.078120996792492</v>
      </c>
      <c r="AO71" s="6"/>
      <c r="AP71" s="55">
        <v>-0.1071225627737988</v>
      </c>
      <c r="AQ71" s="55">
        <v>-0.1565581604521052</v>
      </c>
      <c r="AR71" s="55">
        <v>0.02150629480451234</v>
      </c>
      <c r="AS71" s="55">
        <v>-0.07070640754394197</v>
      </c>
      <c r="AT71" t="s" s="54">
        <v>151</v>
      </c>
      <c r="AU71" t="s" s="54">
        <v>151</v>
      </c>
      <c r="AV71" s="2"/>
    </row>
    <row r="72" ht="15" customHeight="1">
      <c r="A72" t="s" s="4">
        <v>158</v>
      </c>
      <c r="B72" s="49">
        <f>'Raw Plate Reader Measurements'!$P$41</f>
        <v>0.966</v>
      </c>
      <c r="C72" s="49">
        <f>'Raw Plate Reader Measurements'!$P$42</f>
        <v>0.785</v>
      </c>
      <c r="D72" s="49">
        <f>'Raw Plate Reader Measurements'!$P$43</f>
        <v>0.8100000000000001</v>
      </c>
      <c r="E72" s="49">
        <f>'Raw Plate Reader Measurements'!$P$44</f>
        <v>0.915</v>
      </c>
      <c r="F72" s="5"/>
      <c r="G72" s="5"/>
      <c r="H72" s="50"/>
      <c r="I72" s="49">
        <f>'Raw Plate Reader Measurements'!$E$41</f>
        <v>2354</v>
      </c>
      <c r="J72" s="49">
        <f>'Raw Plate Reader Measurements'!$E$42</f>
        <v>2379</v>
      </c>
      <c r="K72" s="49">
        <f>'Raw Plate Reader Measurements'!$E$43</f>
        <v>2433</v>
      </c>
      <c r="L72" s="49">
        <f>'Raw Plate Reader Measurements'!$E$44</f>
        <v>2382</v>
      </c>
      <c r="M72" s="5"/>
      <c r="N72" s="5"/>
      <c r="O72" s="50"/>
      <c r="P72" s="8">
        <f>IF(ISBLANK(B72),"---",B72-$B$9)</f>
        <v>0.9117499999999999</v>
      </c>
      <c r="Q72" s="8">
        <f>IF(ISBLANK(C72),"---",C72-$B$9)</f>
        <v>0.73075</v>
      </c>
      <c r="R72" s="8">
        <f>IF(ISBLANK(D72),"---",D72-$B$9)</f>
        <v>0.75575</v>
      </c>
      <c r="S72" s="8">
        <f>IF(ISBLANK(E72),"---",E72-$B$9)</f>
        <v>0.86075</v>
      </c>
      <c r="T72" t="s" s="54">
        <f>IF(ISBLANK(F72),"---",F72-$B$9)</f>
        <v>151</v>
      </c>
      <c r="U72" t="s" s="54">
        <f>IF(ISBLANK(G72),"---",G72-$B$9)</f>
        <v>151</v>
      </c>
      <c r="V72" s="50"/>
      <c r="W72" s="8">
        <f>IF(ISBLANK(I72),"---",I72-$I$9)</f>
        <v>322.25</v>
      </c>
      <c r="X72" s="8">
        <f>IF(ISBLANK(J72),"---",J72-$I$9)</f>
        <v>347.25</v>
      </c>
      <c r="Y72" s="8">
        <f>IF(ISBLANK(K72),"---",K72-$I$9)</f>
        <v>401.25</v>
      </c>
      <c r="Z72" s="8">
        <f>IF(ISBLANK(L72),"---",L72-$I$9)</f>
        <v>350.25</v>
      </c>
      <c r="AA72" t="s" s="54">
        <f>IF(ISBLANK(M72),"---",M72-$I$9)</f>
        <v>151</v>
      </c>
      <c r="AB72" t="s" s="54">
        <f>IF(ISBLANK(N72),"---",N72-$I$9)</f>
        <v>151</v>
      </c>
      <c r="AC72" s="50"/>
      <c r="AD72" s="55">
        <v>0.06592831505065613</v>
      </c>
      <c r="AE72" s="55">
        <v>0.08863969496114069</v>
      </c>
      <c r="AF72" s="55">
        <v>0.09903568550308443</v>
      </c>
      <c r="AG72" s="55">
        <v>0.07590247457949892</v>
      </c>
      <c r="AH72" t="s" s="54">
        <v>151</v>
      </c>
      <c r="AI72" t="s" s="54">
        <v>151</v>
      </c>
      <c r="AJ72" s="50"/>
      <c r="AK72" s="55">
        <f>AVERAGE(AD72:AI72)</f>
        <v>0.08237654252359505</v>
      </c>
      <c r="AL72" s="55">
        <f>STDEV(AD72:AI72)</f>
        <v>0.01448230950750282</v>
      </c>
      <c r="AM72" s="55">
        <f>GEOMEAN(AD72:AI72)</f>
        <v>0.08141172728048515</v>
      </c>
      <c r="AN72" s="56">
        <f>EXP(STDEV(AP72:AU72))</f>
        <v>1.19481886407035</v>
      </c>
      <c r="AO72" s="6"/>
      <c r="AP72" s="55">
        <v>-2.719187262824547</v>
      </c>
      <c r="AQ72" s="55">
        <v>-2.423175497311956</v>
      </c>
      <c r="AR72" s="55">
        <v>-2.312275034170395</v>
      </c>
      <c r="AS72" s="55">
        <v>-2.578305991956571</v>
      </c>
      <c r="AT72" t="s" s="54">
        <v>151</v>
      </c>
      <c r="AU72" t="s" s="54">
        <v>151</v>
      </c>
      <c r="AV72" s="2"/>
    </row>
    <row r="73" ht="15" customHeight="1">
      <c r="A73" t="s" s="4">
        <v>159</v>
      </c>
      <c r="B73" s="49">
        <f>'Raw Plate Reader Measurements'!$Q$37</f>
        <v>0.975</v>
      </c>
      <c r="C73" s="49">
        <f>'Raw Plate Reader Measurements'!$Q$38</f>
        <v>1.026</v>
      </c>
      <c r="D73" s="49">
        <f>'Raw Plate Reader Measurements'!$Q$39</f>
        <v>0.963</v>
      </c>
      <c r="E73" s="49">
        <f>'Raw Plate Reader Measurements'!$Q$40</f>
        <v>0.982</v>
      </c>
      <c r="F73" s="5"/>
      <c r="G73" s="5"/>
      <c r="H73" s="50"/>
      <c r="I73" s="49">
        <f>'Raw Plate Reader Measurements'!$F$37</f>
        <v>2178</v>
      </c>
      <c r="J73" s="49">
        <f>'Raw Plate Reader Measurements'!$F$38</f>
        <v>2397</v>
      </c>
      <c r="K73" s="49">
        <f>'Raw Plate Reader Measurements'!$F$39</f>
        <v>2190</v>
      </c>
      <c r="L73" s="49">
        <f>'Raw Plate Reader Measurements'!$F$40</f>
        <v>1917</v>
      </c>
      <c r="M73" s="5"/>
      <c r="N73" s="5"/>
      <c r="O73" s="50"/>
      <c r="P73" s="8">
        <f>IF(ISBLANK(B73),"---",B73-$B$9)</f>
        <v>0.92075</v>
      </c>
      <c r="Q73" s="8">
        <f>IF(ISBLANK(C73),"---",C73-$B$9)</f>
        <v>0.97175</v>
      </c>
      <c r="R73" s="8">
        <f>IF(ISBLANK(D73),"---",D73-$B$9)</f>
        <v>0.9087499999999999</v>
      </c>
      <c r="S73" s="8">
        <f>IF(ISBLANK(E73),"---",E73-$B$9)</f>
        <v>0.92775</v>
      </c>
      <c r="T73" t="s" s="54">
        <f>IF(ISBLANK(F73),"---",F73-$B$9)</f>
        <v>151</v>
      </c>
      <c r="U73" t="s" s="54">
        <f>IF(ISBLANK(G73),"---",G73-$B$9)</f>
        <v>151</v>
      </c>
      <c r="V73" s="50"/>
      <c r="W73" s="8">
        <f>IF(ISBLANK(I73),"---",I73-$I$9)</f>
        <v>146.25</v>
      </c>
      <c r="X73" s="8">
        <f>IF(ISBLANK(J73),"---",J73-$I$9)</f>
        <v>365.25</v>
      </c>
      <c r="Y73" s="8">
        <f>IF(ISBLANK(K73),"---",K73-$I$9)</f>
        <v>158.25</v>
      </c>
      <c r="Z73" s="8">
        <f>IF(ISBLANK(L73),"---",L73-$I$9)</f>
        <v>-114.75</v>
      </c>
      <c r="AA73" t="s" s="54">
        <f>IF(ISBLANK(M73),"---",M73-$I$9)</f>
        <v>151</v>
      </c>
      <c r="AB73" t="s" s="54">
        <f>IF(ISBLANK(N73),"---",N73-$I$9)</f>
        <v>151</v>
      </c>
      <c r="AC73" s="50"/>
      <c r="AD73" s="55">
        <v>0.02962845256116672</v>
      </c>
      <c r="AE73" s="55">
        <v>0.07011170002732636</v>
      </c>
      <c r="AF73" s="55">
        <v>0.03248284930013185</v>
      </c>
      <c r="AG73" s="55">
        <v>-0.02307153837829998</v>
      </c>
      <c r="AH73" t="s" s="54">
        <v>151</v>
      </c>
      <c r="AI73" t="s" s="54">
        <v>151</v>
      </c>
      <c r="AJ73" s="50"/>
      <c r="AK73" s="55">
        <f>AVERAGE(AD73:AI73)</f>
        <v>0.02728786587758124</v>
      </c>
      <c r="AL73" s="55">
        <f>STDEV(AD73:AI73)</f>
        <v>0.03830759962494865</v>
      </c>
      <c r="AM73" s="55">
        <f>GEOMEAN(AD73:AI73)</f>
      </c>
      <c r="AN73" s="56">
        <f>EXP(STDEV(AP73:AU73))</f>
        <v>1.604789821003148</v>
      </c>
      <c r="AO73" s="6"/>
      <c r="AP73" s="55">
        <v>-3.519020144168263</v>
      </c>
      <c r="AQ73" s="55">
        <v>-2.657665594056577</v>
      </c>
      <c r="AR73" s="55">
        <v>-3.427043042778497</v>
      </c>
      <c r="AS73" s="55"/>
      <c r="AT73" t="s" s="54">
        <v>151</v>
      </c>
      <c r="AU73" t="s" s="54">
        <v>151</v>
      </c>
      <c r="AV73" s="2"/>
    </row>
    <row r="74" ht="15" customHeight="1">
      <c r="A74" t="s" s="4">
        <v>160</v>
      </c>
      <c r="B74" s="49">
        <f>'Raw Plate Reader Measurements'!$Q$41</f>
        <v>1.066</v>
      </c>
      <c r="C74" s="49">
        <f>'Raw Plate Reader Measurements'!$Q$42</f>
        <v>0.976</v>
      </c>
      <c r="D74" s="49">
        <f>'Raw Plate Reader Measurements'!$Q$43</f>
        <v>1.096</v>
      </c>
      <c r="E74" s="49">
        <f>'Raw Plate Reader Measurements'!$Q$44</f>
        <v>1.07</v>
      </c>
      <c r="F74" s="5"/>
      <c r="G74" s="5"/>
      <c r="H74" s="50"/>
      <c r="I74" s="49">
        <f>'Raw Plate Reader Measurements'!$F$41</f>
        <v>2388</v>
      </c>
      <c r="J74" s="49">
        <f>'Raw Plate Reader Measurements'!$F$42</f>
        <v>2464</v>
      </c>
      <c r="K74" s="49">
        <f>'Raw Plate Reader Measurements'!$F$43</f>
        <v>2481</v>
      </c>
      <c r="L74" s="49">
        <f>'Raw Plate Reader Measurements'!$F$44</f>
        <v>2529</v>
      </c>
      <c r="M74" s="5"/>
      <c r="N74" s="5"/>
      <c r="O74" s="50"/>
      <c r="P74" s="8">
        <f>IF(ISBLANK(B74),"---",B74-$B$9)</f>
        <v>1.01175</v>
      </c>
      <c r="Q74" s="8">
        <f>IF(ISBLANK(C74),"---",C74-$B$9)</f>
        <v>0.92175</v>
      </c>
      <c r="R74" s="8">
        <f>IF(ISBLANK(D74),"---",D74-$B$9)</f>
        <v>1.04175</v>
      </c>
      <c r="S74" s="8">
        <f>IF(ISBLANK(E74),"---",E74-$B$9)</f>
        <v>1.01575</v>
      </c>
      <c r="T74" t="s" s="54">
        <f>IF(ISBLANK(F74),"---",F74-$B$9)</f>
        <v>151</v>
      </c>
      <c r="U74" t="s" s="54">
        <f>IF(ISBLANK(G74),"---",G74-$B$9)</f>
        <v>151</v>
      </c>
      <c r="V74" s="50"/>
      <c r="W74" s="8">
        <f>IF(ISBLANK(I74),"---",I74-$I$9)</f>
        <v>356.25</v>
      </c>
      <c r="X74" s="8">
        <f>IF(ISBLANK(J74),"---",J74-$I$9)</f>
        <v>432.25</v>
      </c>
      <c r="Y74" s="8">
        <f>IF(ISBLANK(K74),"---",K74-$I$9)</f>
        <v>449.25</v>
      </c>
      <c r="Z74" s="8">
        <f>IF(ISBLANK(L74),"---",L74-$I$9)</f>
        <v>497.25</v>
      </c>
      <c r="AA74" t="s" s="54">
        <f>IF(ISBLANK(M74),"---",M74-$I$9)</f>
        <v>151</v>
      </c>
      <c r="AB74" t="s" s="54">
        <f>IF(ISBLANK(N74),"---",N74-$I$9)</f>
        <v>151</v>
      </c>
      <c r="AC74" s="50"/>
      <c r="AD74" s="55">
        <v>0.06568050486503975</v>
      </c>
      <c r="AE74" s="55">
        <v>0.08747353508790254</v>
      </c>
      <c r="AF74" s="55">
        <v>0.08044135900375161</v>
      </c>
      <c r="AG74" s="55">
        <v>0.09131513873035736</v>
      </c>
      <c r="AH74" t="s" s="54">
        <v>151</v>
      </c>
      <c r="AI74" t="s" s="54">
        <v>151</v>
      </c>
      <c r="AJ74" s="50"/>
      <c r="AK74" s="55">
        <f>AVERAGE(AD74:AI74)</f>
        <v>0.08122763442176281</v>
      </c>
      <c r="AL74" s="55">
        <f>STDEV(AD74:AI74)</f>
        <v>0.01130044961928062</v>
      </c>
      <c r="AM74" s="55">
        <f>GEOMEAN(AD74:AI74)</f>
        <v>0.0805997761652727</v>
      </c>
      <c r="AN74" s="56">
        <f>EXP(STDEV(AP74:AU74))</f>
        <v>1.157504342103566</v>
      </c>
      <c r="AO74" s="6"/>
      <c r="AP74" s="55">
        <v>-2.722953127128169</v>
      </c>
      <c r="AQ74" s="55">
        <v>-2.436418987505908</v>
      </c>
      <c r="AR74" s="55">
        <v>-2.520226819593949</v>
      </c>
      <c r="AS74" s="55">
        <v>-2.393438692088809</v>
      </c>
      <c r="AT74" t="s" s="54">
        <v>151</v>
      </c>
      <c r="AU74" t="s" s="54">
        <v>151</v>
      </c>
      <c r="AV74" s="2"/>
    </row>
    <row r="75" ht="15" customHeight="1">
      <c r="A75" t="s" s="4">
        <v>161</v>
      </c>
      <c r="B75" s="49">
        <f>'Raw Plate Reader Measurements'!$R$37</f>
        <v>1.256</v>
      </c>
      <c r="C75" s="49">
        <f>'Raw Plate Reader Measurements'!$R$38</f>
        <v>1.289</v>
      </c>
      <c r="D75" s="49">
        <f>'Raw Plate Reader Measurements'!$R$39</f>
        <v>1.215</v>
      </c>
      <c r="E75" s="49">
        <f>'Raw Plate Reader Measurements'!$R$40</f>
        <v>0.987</v>
      </c>
      <c r="F75" s="5"/>
      <c r="G75" s="5"/>
      <c r="H75" s="50"/>
      <c r="I75" s="49">
        <f>'Raw Plate Reader Measurements'!$G$37</f>
        <v>5515</v>
      </c>
      <c r="J75" s="49">
        <f>'Raw Plate Reader Measurements'!$G$38</f>
        <v>5490</v>
      </c>
      <c r="K75" s="49">
        <f>'Raw Plate Reader Measurements'!$G$39</f>
        <v>5596</v>
      </c>
      <c r="L75" s="49">
        <f>'Raw Plate Reader Measurements'!$G$40</f>
        <v>5172</v>
      </c>
      <c r="M75" s="5"/>
      <c r="N75" s="5"/>
      <c r="O75" s="50"/>
      <c r="P75" s="8">
        <f>IF(ISBLANK(B75),"---",B75-$B$9)</f>
        <v>1.20175</v>
      </c>
      <c r="Q75" s="8">
        <f>IF(ISBLANK(C75),"---",C75-$B$9)</f>
        <v>1.23475</v>
      </c>
      <c r="R75" s="8">
        <f>IF(ISBLANK(D75),"---",D75-$B$9)</f>
        <v>1.16075</v>
      </c>
      <c r="S75" s="8">
        <f>IF(ISBLANK(E75),"---",E75-$B$9)</f>
        <v>0.93275</v>
      </c>
      <c r="T75" t="s" s="54">
        <f>IF(ISBLANK(F75),"---",F75-$B$9)</f>
        <v>151</v>
      </c>
      <c r="U75" t="s" s="54">
        <f>IF(ISBLANK(G75),"---",G75-$B$9)</f>
        <v>151</v>
      </c>
      <c r="V75" s="50"/>
      <c r="W75" s="8">
        <f>IF(ISBLANK(I75),"---",I75-$I$9)</f>
        <v>3483.25</v>
      </c>
      <c r="X75" s="8">
        <f>IF(ISBLANK(J75),"---",J75-$I$9)</f>
        <v>3458.25</v>
      </c>
      <c r="Y75" s="8">
        <f>IF(ISBLANK(K75),"---",K75-$I$9)</f>
        <v>3564.25</v>
      </c>
      <c r="Z75" s="8">
        <f>IF(ISBLANK(L75),"---",L75-$I$9)</f>
        <v>3140.25</v>
      </c>
      <c r="AA75" t="s" s="54">
        <f>IF(ISBLANK(M75),"---",M75-$I$9)</f>
        <v>151</v>
      </c>
      <c r="AB75" t="s" s="54">
        <f>IF(ISBLANK(N75),"---",N75-$I$9)</f>
        <v>151</v>
      </c>
      <c r="AC75" s="50"/>
      <c r="AD75" s="55">
        <v>0.5406613661261204</v>
      </c>
      <c r="AE75" s="55">
        <v>0.5224348903799534</v>
      </c>
      <c r="AF75" s="55">
        <v>0.5727753091373843</v>
      </c>
      <c r="AG75" s="55">
        <v>0.6279915340047523</v>
      </c>
      <c r="AH75" t="s" s="54">
        <v>151</v>
      </c>
      <c r="AI75" t="s" s="54">
        <v>151</v>
      </c>
      <c r="AJ75" s="50"/>
      <c r="AK75" s="55">
        <f>AVERAGE(AD75:AI75)</f>
        <v>0.5659657749120526</v>
      </c>
      <c r="AL75" s="55">
        <f>STDEV(AD75:AI75)</f>
        <v>0.04629188395224407</v>
      </c>
      <c r="AM75" s="55">
        <f>GEOMEAN(AD75:AI75)</f>
        <v>0.5645779299329128</v>
      </c>
      <c r="AN75" s="56">
        <f>EXP(STDEV(AP75:AU75))</f>
        <v>1.083806961117692</v>
      </c>
      <c r="AO75" s="6"/>
      <c r="AP75" s="55">
        <v>-0.614962136735423</v>
      </c>
      <c r="AQ75" s="55">
        <v>-0.6492549146208634</v>
      </c>
      <c r="AR75" s="55">
        <v>-0.5572617698210149</v>
      </c>
      <c r="AS75" s="55">
        <v>-0.4652285934889587</v>
      </c>
      <c r="AT75" t="s" s="54">
        <v>151</v>
      </c>
      <c r="AU75" t="s" s="54">
        <v>151</v>
      </c>
      <c r="AV75" s="2"/>
    </row>
    <row r="76" ht="15" customHeight="1">
      <c r="A76" t="s" s="4">
        <v>162</v>
      </c>
      <c r="B76" s="49">
        <f>'Raw Plate Reader Measurements'!$R$41</f>
        <v>1.185</v>
      </c>
      <c r="C76" s="49">
        <f>'Raw Plate Reader Measurements'!$R$42</f>
        <v>1.144</v>
      </c>
      <c r="D76" s="49">
        <f>'Raw Plate Reader Measurements'!$R$43</f>
        <v>1.232</v>
      </c>
      <c r="E76" s="49">
        <f>'Raw Plate Reader Measurements'!$R$44</f>
        <v>1.248</v>
      </c>
      <c r="F76" s="5"/>
      <c r="G76" s="5"/>
      <c r="H76" s="50"/>
      <c r="I76" s="49">
        <f>'Raw Plate Reader Measurements'!$G$41</f>
        <v>5496</v>
      </c>
      <c r="J76" s="49">
        <f>'Raw Plate Reader Measurements'!$G$42</f>
        <v>5353</v>
      </c>
      <c r="K76" s="49">
        <f>'Raw Plate Reader Measurements'!$G$43</f>
        <v>5738</v>
      </c>
      <c r="L76" s="49">
        <f>'Raw Plate Reader Measurements'!$G$44</f>
        <v>6231</v>
      </c>
      <c r="M76" s="5"/>
      <c r="N76" s="5"/>
      <c r="O76" s="50"/>
      <c r="P76" s="8">
        <f>IF(ISBLANK(B76),"---",B76-$B$9)</f>
        <v>1.13075</v>
      </c>
      <c r="Q76" s="8">
        <f>IF(ISBLANK(C76),"---",C76-$B$9)</f>
        <v>1.08975</v>
      </c>
      <c r="R76" s="8">
        <f>IF(ISBLANK(D76),"---",D76-$B$9)</f>
        <v>1.17775</v>
      </c>
      <c r="S76" s="8">
        <f>IF(ISBLANK(E76),"---",E76-$B$9)</f>
        <v>1.19375</v>
      </c>
      <c r="T76" t="s" s="54">
        <f>IF(ISBLANK(F76),"---",F76-$B$9)</f>
        <v>151</v>
      </c>
      <c r="U76" t="s" s="54">
        <f>IF(ISBLANK(G76),"---",G76-$B$9)</f>
        <v>151</v>
      </c>
      <c r="V76" s="50"/>
      <c r="W76" s="8">
        <f>IF(ISBLANK(I76),"---",I76-$I$9)</f>
        <v>3464.25</v>
      </c>
      <c r="X76" s="8">
        <f>IF(ISBLANK(J76),"---",J76-$I$9)</f>
        <v>3321.25</v>
      </c>
      <c r="Y76" s="8">
        <f>IF(ISBLANK(K76),"---",K76-$I$9)</f>
        <v>3706.25</v>
      </c>
      <c r="Z76" s="8">
        <f>IF(ISBLANK(L76),"---",L76-$I$9)</f>
        <v>4199.25</v>
      </c>
      <c r="AA76" t="s" s="54">
        <f>IF(ISBLANK(M76),"---",M76-$I$9)</f>
        <v>151</v>
      </c>
      <c r="AB76" t="s" s="54">
        <f>IF(ISBLANK(N76),"---",N76-$I$9)</f>
        <v>151</v>
      </c>
      <c r="AC76" s="50"/>
      <c r="AD76" s="55">
        <v>0.5714752833955761</v>
      </c>
      <c r="AE76" s="55">
        <v>0.5684987474776396</v>
      </c>
      <c r="AF76" s="55">
        <v>0.5869977279415769</v>
      </c>
      <c r="AG76" s="55">
        <v>0.6561651623495971</v>
      </c>
      <c r="AH76" t="s" s="54">
        <v>151</v>
      </c>
      <c r="AI76" t="s" s="54">
        <v>151</v>
      </c>
      <c r="AJ76" s="50"/>
      <c r="AK76" s="55">
        <f>AVERAGE(AD76:AI76)</f>
        <v>0.5957842302910974</v>
      </c>
      <c r="AL76" s="55">
        <f>STDEV(AD76:AI76)</f>
        <v>0.04106288693911678</v>
      </c>
      <c r="AM76" s="55">
        <f>GEOMEAN(AD76:AI76)</f>
        <v>0.5947632668229417</v>
      </c>
      <c r="AN76" s="56">
        <f>EXP(STDEV(AP76:AU76))</f>
        <v>1.06927899843925</v>
      </c>
      <c r="AO76" s="6"/>
      <c r="AP76" s="55">
        <v>-0.5595340453341821</v>
      </c>
      <c r="AQ76" s="55">
        <v>-0.5647561689995325</v>
      </c>
      <c r="AR76" s="55">
        <v>-0.5327343297891688</v>
      </c>
      <c r="AS76" s="55">
        <v>-0.4213427498528817</v>
      </c>
      <c r="AT76" t="s" s="54">
        <v>151</v>
      </c>
      <c r="AU76" t="s" s="54">
        <v>151</v>
      </c>
      <c r="AV76" s="2"/>
    </row>
    <row r="77" ht="15" customHeight="1">
      <c r="A77" t="s" s="4">
        <v>163</v>
      </c>
      <c r="B77" s="49">
        <f>'Raw Plate Reader Measurements'!$S$37</f>
        <v>1.05</v>
      </c>
      <c r="C77" s="49">
        <f>'Raw Plate Reader Measurements'!$S$38</f>
        <v>0.96</v>
      </c>
      <c r="D77" s="49">
        <f>'Raw Plate Reader Measurements'!$S$39</f>
        <v>1.075</v>
      </c>
      <c r="E77" s="49">
        <f>'Raw Plate Reader Measurements'!$S$40</f>
        <v>1.009</v>
      </c>
      <c r="F77" s="5"/>
      <c r="G77" s="5"/>
      <c r="H77" s="50"/>
      <c r="I77" s="49">
        <f>'Raw Plate Reader Measurements'!$H$37</f>
        <v>2780</v>
      </c>
      <c r="J77" s="49">
        <f>'Raw Plate Reader Measurements'!$H$38</f>
        <v>2779</v>
      </c>
      <c r="K77" s="49">
        <f>'Raw Plate Reader Measurements'!$H$39</f>
        <v>2943</v>
      </c>
      <c r="L77" s="49">
        <f>'Raw Plate Reader Measurements'!$H$40</f>
        <v>2781</v>
      </c>
      <c r="M77" s="5"/>
      <c r="N77" s="5"/>
      <c r="O77" s="50"/>
      <c r="P77" s="8">
        <f>IF(ISBLANK(B77),"---",B77-$B$9)</f>
        <v>0.99575</v>
      </c>
      <c r="Q77" s="8">
        <f>IF(ISBLANK(C77),"---",C77-$B$9)</f>
        <v>0.9057499999999999</v>
      </c>
      <c r="R77" s="8">
        <f>IF(ISBLANK(D77),"---",D77-$B$9)</f>
        <v>1.02075</v>
      </c>
      <c r="S77" s="8">
        <f>IF(ISBLANK(E77),"---",E77-$B$9)</f>
        <v>0.9547499999999999</v>
      </c>
      <c r="T77" t="s" s="54">
        <f>IF(ISBLANK(F77),"---",F77-$B$9)</f>
        <v>151</v>
      </c>
      <c r="U77" t="s" s="54">
        <f>IF(ISBLANK(G77),"---",G77-$B$9)</f>
        <v>151</v>
      </c>
      <c r="V77" s="50"/>
      <c r="W77" s="8">
        <f>IF(ISBLANK(I77),"---",I77-$I$9)</f>
        <v>748.25</v>
      </c>
      <c r="X77" s="8">
        <f>IF(ISBLANK(J77),"---",J77-$I$9)</f>
        <v>747.25</v>
      </c>
      <c r="Y77" s="8">
        <f>IF(ISBLANK(K77),"---",K77-$I$9)</f>
        <v>911.25</v>
      </c>
      <c r="Z77" s="8">
        <f>IF(ISBLANK(L77),"---",L77-$I$9)</f>
        <v>749.25</v>
      </c>
      <c r="AA77" t="s" s="54">
        <f>IF(ISBLANK(M77),"---",M77-$I$9)</f>
        <v>151</v>
      </c>
      <c r="AB77" t="s" s="54">
        <f>IF(ISBLANK(N77),"---",N77-$I$9)</f>
        <v>151</v>
      </c>
      <c r="AC77" s="50"/>
      <c r="AD77" s="55">
        <v>0.1401687604854185</v>
      </c>
      <c r="AE77" s="55">
        <v>0.1538907100408929</v>
      </c>
      <c r="AF77" s="55">
        <v>0.1665225202698796</v>
      </c>
      <c r="AG77" s="55">
        <v>0.1463834259095807</v>
      </c>
      <c r="AH77" t="s" s="54">
        <v>151</v>
      </c>
      <c r="AI77" t="s" s="54">
        <v>151</v>
      </c>
      <c r="AJ77" s="50"/>
      <c r="AK77" s="55">
        <f>AVERAGE(AD77:AI77)</f>
        <v>0.1517413541764429</v>
      </c>
      <c r="AL77" s="55">
        <f>STDEV(AD77:AI77)</f>
        <v>0.01133923750764262</v>
      </c>
      <c r="AM77" s="55">
        <f>GEOMEAN(AD77:AI77)</f>
        <v>0.1514283288848422</v>
      </c>
      <c r="AN77" s="56">
        <f>EXP(STDEV(AP77:AU77))</f>
        <v>1.076754930668661</v>
      </c>
      <c r="AO77" s="6"/>
      <c r="AP77" s="55">
        <v>-1.964908150283999</v>
      </c>
      <c r="AQ77" s="55">
        <v>-1.871512603566193</v>
      </c>
      <c r="AR77" s="55">
        <v>-1.792624721831871</v>
      </c>
      <c r="AS77" s="55">
        <v>-1.921525894863907</v>
      </c>
      <c r="AT77" t="s" s="54">
        <v>151</v>
      </c>
      <c r="AU77" t="s" s="54">
        <v>151</v>
      </c>
      <c r="AV77" s="2"/>
    </row>
    <row r="78" ht="15" customHeight="1">
      <c r="A78" t="s" s="4">
        <v>164</v>
      </c>
      <c r="B78" s="49">
        <f>'Raw Plate Reader Measurements'!$S$41</f>
        <v>1.042</v>
      </c>
      <c r="C78" s="49">
        <f>'Raw Plate Reader Measurements'!$S$42</f>
        <v>1.052</v>
      </c>
      <c r="D78" s="49">
        <f>'Raw Plate Reader Measurements'!$S$43</f>
        <v>1.032</v>
      </c>
      <c r="E78" s="49">
        <f>'Raw Plate Reader Measurements'!$S$44</f>
        <v>0.972</v>
      </c>
      <c r="F78" s="5"/>
      <c r="G78" s="5"/>
      <c r="H78" s="50"/>
      <c r="I78" s="49">
        <f>'Raw Plate Reader Measurements'!$H$41</f>
        <v>2782</v>
      </c>
      <c r="J78" s="49">
        <f>'Raw Plate Reader Measurements'!$H$42</f>
        <v>2971</v>
      </c>
      <c r="K78" s="49">
        <f>'Raw Plate Reader Measurements'!$H$43</f>
        <v>2900</v>
      </c>
      <c r="L78" s="49">
        <f>'Raw Plate Reader Measurements'!$H$44</f>
        <v>3066</v>
      </c>
      <c r="M78" s="5"/>
      <c r="N78" s="5"/>
      <c r="O78" s="50"/>
      <c r="P78" s="8">
        <f>IF(ISBLANK(B78),"---",B78-$B$9)</f>
        <v>0.98775</v>
      </c>
      <c r="Q78" s="8">
        <f>IF(ISBLANK(C78),"---",C78-$B$9)</f>
        <v>0.99775</v>
      </c>
      <c r="R78" s="8">
        <f>IF(ISBLANK(D78),"---",D78-$B$9)</f>
        <v>0.97775</v>
      </c>
      <c r="S78" s="8">
        <f>IF(ISBLANK(E78),"---",E78-$B$9)</f>
        <v>0.91775</v>
      </c>
      <c r="T78" t="s" s="54">
        <f>IF(ISBLANK(F78),"---",F78-$B$9)</f>
        <v>151</v>
      </c>
      <c r="U78" t="s" s="54">
        <f>IF(ISBLANK(G78),"---",G78-$B$9)</f>
        <v>151</v>
      </c>
      <c r="V78" s="50"/>
      <c r="W78" s="8">
        <f>IF(ISBLANK(I78),"---",I78-$I$9)</f>
        <v>750.25</v>
      </c>
      <c r="X78" s="8">
        <f>IF(ISBLANK(J78),"---",J78-$I$9)</f>
        <v>939.25</v>
      </c>
      <c r="Y78" s="8">
        <f>IF(ISBLANK(K78),"---",K78-$I$9)</f>
        <v>868.25</v>
      </c>
      <c r="Z78" s="8">
        <f>IF(ISBLANK(L78),"---",L78-$I$9)</f>
        <v>1034.25</v>
      </c>
      <c r="AA78" t="s" s="54">
        <f>IF(ISBLANK(M78),"---",M78-$I$9)</f>
        <v>151</v>
      </c>
      <c r="AB78" t="s" s="54">
        <f>IF(ISBLANK(N78),"---",N78-$I$9)</f>
        <v>151</v>
      </c>
      <c r="AC78" s="50"/>
      <c r="AD78" s="55">
        <v>0.1416817094618971</v>
      </c>
      <c r="AE78" s="55">
        <v>0.1755958670131271</v>
      </c>
      <c r="AF78" s="55">
        <v>0.1656425050486944</v>
      </c>
      <c r="AG78" s="55">
        <v>0.2102112520021088</v>
      </c>
      <c r="AH78" t="s" s="54">
        <v>151</v>
      </c>
      <c r="AI78" t="s" s="54">
        <v>151</v>
      </c>
      <c r="AJ78" s="50"/>
      <c r="AK78" s="55">
        <f>AVERAGE(AD78:AI78)</f>
        <v>0.1732828333814568</v>
      </c>
      <c r="AL78" s="55">
        <f>STDEV(AD78:AI78)</f>
        <v>0.0284374393855186</v>
      </c>
      <c r="AM78" s="55">
        <f>GEOMEAN(AD78:AI78)</f>
        <v>0.1715591779731284</v>
      </c>
      <c r="AN78" s="56">
        <f>EXP(STDEV(AP78:AU78))</f>
        <v>1.17699174322103</v>
      </c>
      <c r="AO78" s="6"/>
      <c r="AP78" s="55">
        <v>-1.954172219926078</v>
      </c>
      <c r="AQ78" s="55">
        <v>-1.739570134429819</v>
      </c>
      <c r="AR78" s="55">
        <v>-1.797923396966494</v>
      </c>
      <c r="AS78" s="55">
        <v>-1.559642291990477</v>
      </c>
      <c r="AT78" t="s" s="54">
        <v>151</v>
      </c>
      <c r="AU78" t="s" s="54">
        <v>151</v>
      </c>
      <c r="AV78" s="2"/>
    </row>
    <row r="79" ht="15" customHeight="1">
      <c r="A79" t="s" s="4">
        <v>165</v>
      </c>
      <c r="B79" s="49">
        <f>'Raw Plate Reader Measurements'!$T$37</f>
        <v>1.009</v>
      </c>
      <c r="C79" s="49">
        <f>'Raw Plate Reader Measurements'!$T$38</f>
        <v>1.076</v>
      </c>
      <c r="D79" s="49">
        <f>'Raw Plate Reader Measurements'!$T$39</f>
        <v>1.043</v>
      </c>
      <c r="E79" s="49">
        <f>'Raw Plate Reader Measurements'!$T$40</f>
        <v>0.911</v>
      </c>
      <c r="F79" s="5"/>
      <c r="G79" s="5"/>
      <c r="H79" s="50"/>
      <c r="I79" s="49">
        <f>'Raw Plate Reader Measurements'!$I$37</f>
        <v>2316</v>
      </c>
      <c r="J79" s="49">
        <f>'Raw Plate Reader Measurements'!$I$38</f>
        <v>2427</v>
      </c>
      <c r="K79" s="49">
        <f>'Raw Plate Reader Measurements'!$I$39</f>
        <v>2325</v>
      </c>
      <c r="L79" s="49">
        <f>'Raw Plate Reader Measurements'!$I$40</f>
        <v>2390</v>
      </c>
      <c r="M79" s="5"/>
      <c r="N79" s="5"/>
      <c r="O79" s="50"/>
      <c r="P79" s="8">
        <f>IF(ISBLANK(B79),"---",B79-$B$9)</f>
        <v>0.9547499999999999</v>
      </c>
      <c r="Q79" s="8">
        <f>IF(ISBLANK(C79),"---",C79-$B$9)</f>
        <v>1.02175</v>
      </c>
      <c r="R79" s="8">
        <f>IF(ISBLANK(D79),"---",D79-$B$9)</f>
        <v>0.9887499999999999</v>
      </c>
      <c r="S79" s="8">
        <f>IF(ISBLANK(E79),"---",E79-$B$9)</f>
        <v>0.85675</v>
      </c>
      <c r="T79" t="s" s="54">
        <f>IF(ISBLANK(F79),"---",F79-$B$9)</f>
        <v>151</v>
      </c>
      <c r="U79" t="s" s="54">
        <f>IF(ISBLANK(G79),"---",G79-$B$9)</f>
        <v>151</v>
      </c>
      <c r="V79" s="50"/>
      <c r="W79" s="8">
        <f>IF(ISBLANK(I79),"---",I79-$I$9)</f>
        <v>284.25</v>
      </c>
      <c r="X79" s="8">
        <f>IF(ISBLANK(J79),"---",J79-$I$9)</f>
        <v>395.25</v>
      </c>
      <c r="Y79" s="8">
        <f>IF(ISBLANK(K79),"---",K79-$I$9)</f>
        <v>293.25</v>
      </c>
      <c r="Z79" s="8">
        <f>IF(ISBLANK(L79),"---",L79-$I$9)</f>
        <v>358.25</v>
      </c>
      <c r="AA79" t="s" s="54">
        <f>IF(ISBLANK(M79),"---",M79-$I$9)</f>
        <v>151</v>
      </c>
      <c r="AB79" t="s" s="54">
        <f>IF(ISBLANK(N79),"---",N79-$I$9)</f>
        <v>151</v>
      </c>
      <c r="AC79" s="50"/>
      <c r="AD79" s="55">
        <v>0.05553485327300408</v>
      </c>
      <c r="AE79" s="55">
        <v>0.07215759580724812</v>
      </c>
      <c r="AF79" s="55">
        <v>0.05532307951125266</v>
      </c>
      <c r="AG79" s="55">
        <v>0.07799861810894355</v>
      </c>
      <c r="AH79" t="s" s="54">
        <v>151</v>
      </c>
      <c r="AI79" t="s" s="54">
        <v>151</v>
      </c>
      <c r="AJ79" s="50"/>
      <c r="AK79" s="55">
        <f>AVERAGE(AD79:AI79)</f>
        <v>0.06525353667511211</v>
      </c>
      <c r="AL79" s="55">
        <f>STDEV(AD79:AI79)</f>
        <v>0.01159266894505149</v>
      </c>
      <c r="AM79" s="55">
        <f>GEOMEAN(AD79:AI79)</f>
        <v>0.06448522724906151</v>
      </c>
      <c r="AN79" s="56">
        <f>EXP(STDEV(AP79:AU79))</f>
        <v>1.194371448963809</v>
      </c>
      <c r="AO79" s="6"/>
      <c r="AP79" s="55">
        <v>-2.890744468430034</v>
      </c>
      <c r="AQ79" s="55">
        <v>-2.628902721309859</v>
      </c>
      <c r="AR79" s="55">
        <v>-2.894565106503332</v>
      </c>
      <c r="AS79" s="55">
        <v>-2.551064169001491</v>
      </c>
      <c r="AT79" t="s" s="54">
        <v>151</v>
      </c>
      <c r="AU79" t="s" s="54">
        <v>151</v>
      </c>
      <c r="AV79" s="2"/>
    </row>
    <row r="80" ht="15" customHeight="1">
      <c r="A80" t="s" s="4">
        <v>166</v>
      </c>
      <c r="B80" s="49">
        <f>'Raw Plate Reader Measurements'!$T$41</f>
        <v>1.063</v>
      </c>
      <c r="C80" s="49">
        <f>'Raw Plate Reader Measurements'!$T$42</f>
        <v>1.013</v>
      </c>
      <c r="D80" s="49">
        <f>'Raw Plate Reader Measurements'!$T$43</f>
        <v>1.03</v>
      </c>
      <c r="E80" s="49">
        <f>'Raw Plate Reader Measurements'!$T$44</f>
        <v>0.931</v>
      </c>
      <c r="F80" s="5"/>
      <c r="G80" s="5"/>
      <c r="H80" s="50"/>
      <c r="I80" s="49">
        <f>'Raw Plate Reader Measurements'!$I$41</f>
        <v>2263</v>
      </c>
      <c r="J80" s="49">
        <f>'Raw Plate Reader Measurements'!$I$42</f>
        <v>2423</v>
      </c>
      <c r="K80" s="49">
        <f>'Raw Plate Reader Measurements'!$I$43</f>
        <v>2418</v>
      </c>
      <c r="L80" s="49">
        <f>'Raw Plate Reader Measurements'!$I$44</f>
        <v>2446</v>
      </c>
      <c r="M80" s="5"/>
      <c r="N80" s="5"/>
      <c r="O80" s="50"/>
      <c r="P80" s="8">
        <f>IF(ISBLANK(B80),"---",B80-$B$9)</f>
        <v>1.00875</v>
      </c>
      <c r="Q80" s="8">
        <f>IF(ISBLANK(C80),"---",C80-$B$9)</f>
        <v>0.9587499999999999</v>
      </c>
      <c r="R80" s="8">
        <f>IF(ISBLANK(D80),"---",D80-$B$9)</f>
        <v>0.97575</v>
      </c>
      <c r="S80" s="8">
        <f>IF(ISBLANK(E80),"---",E80-$B$9)</f>
        <v>0.87675</v>
      </c>
      <c r="T80" t="s" s="54">
        <f>IF(ISBLANK(F80),"---",F80-$B$9)</f>
        <v>151</v>
      </c>
      <c r="U80" t="s" s="54">
        <f>IF(ISBLANK(G80),"---",G80-$B$9)</f>
        <v>151</v>
      </c>
      <c r="V80" s="50"/>
      <c r="W80" s="8">
        <f>IF(ISBLANK(I80),"---",I80-$I$9)</f>
        <v>231.25</v>
      </c>
      <c r="X80" s="8">
        <f>IF(ISBLANK(J80),"---",J80-$I$9)</f>
        <v>391.25</v>
      </c>
      <c r="Y80" s="8">
        <f>IF(ISBLANK(K80),"---",K80-$I$9)</f>
        <v>386.25</v>
      </c>
      <c r="Z80" s="8">
        <f>IF(ISBLANK(L80),"---",L80-$I$9)</f>
        <v>414.25</v>
      </c>
      <c r="AA80" t="s" s="54">
        <f>IF(ISBLANK(M80),"---",M80-$I$9)</f>
        <v>151</v>
      </c>
      <c r="AB80" t="s" s="54">
        <f>IF(ISBLANK(N80),"---",N80-$I$9)</f>
        <v>151</v>
      </c>
      <c r="AC80" s="50"/>
      <c r="AD80" s="55">
        <v>0.04276150837186107</v>
      </c>
      <c r="AE80" s="55">
        <v>0.07612087924984502</v>
      </c>
      <c r="AF80" s="55">
        <v>0.07383882122644669</v>
      </c>
      <c r="AG80" s="55">
        <v>0.08813361113039443</v>
      </c>
      <c r="AH80" t="s" s="54">
        <v>151</v>
      </c>
      <c r="AI80" t="s" s="54">
        <v>151</v>
      </c>
      <c r="AJ80" s="50"/>
      <c r="AK80" s="55">
        <f>AVERAGE(AD80:AI80)</f>
        <v>0.07021370499463681</v>
      </c>
      <c r="AL80" s="55">
        <f>STDEV(AD80:AI80)</f>
        <v>0.01934582048493015</v>
      </c>
      <c r="AM80" s="55">
        <f>GEOMEAN(AD80:AI80)</f>
        <v>0.06784155330943355</v>
      </c>
      <c r="AN80" s="56">
        <f>EXP(STDEV(AP80:AU80))</f>
        <v>1.373334289013521</v>
      </c>
      <c r="AO80" s="6"/>
      <c r="AP80" s="55">
        <v>-3.152116918146678</v>
      </c>
      <c r="AQ80" s="55">
        <v>-2.575432685782157</v>
      </c>
      <c r="AR80" s="55">
        <v>-2.605870652803823</v>
      </c>
      <c r="AS80" s="55">
        <v>-2.428901307668669</v>
      </c>
      <c r="AT80" t="s" s="54">
        <v>151</v>
      </c>
      <c r="AU80" t="s" s="54">
        <v>151</v>
      </c>
      <c r="AV8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